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2"/>
  </bookViews>
  <sheets>
    <sheet name="приложение 1" sheetId="1" r:id="rId1"/>
    <sheet name="приложение 2" sheetId="2" r:id="rId2"/>
    <sheet name="прриложение 3" sheetId="3" r:id="rId3"/>
  </sheets>
  <definedNames>
    <definedName name="_xlnm.Print_Area" localSheetId="1">'приложение 2'!$A$1:$H$39</definedName>
    <definedName name="_xlnm.Print_Area" localSheetId="2">'прриложение 3'!$A$1:$K$178</definedName>
  </definedNames>
  <calcPr fullCalcOnLoad="1"/>
</workbook>
</file>

<file path=xl/comments3.xml><?xml version="1.0" encoding="utf-8"?>
<comments xmlns="http://schemas.openxmlformats.org/spreadsheetml/2006/main">
  <authors>
    <author> </author>
  </authors>
  <commentList>
    <comment ref="H137" authorId="0">
      <text>
        <r>
          <rPr>
            <b/>
            <sz val="11"/>
            <rFont val="Tahoma"/>
            <family val="2"/>
          </rPr>
          <t xml:space="preserve"> :</t>
        </r>
        <r>
          <rPr>
            <sz val="11"/>
            <rFont val="Tahoma"/>
            <family val="2"/>
          </rPr>
          <t xml:space="preserve">
5000дороги п.Октябрьское
</t>
        </r>
      </text>
    </comment>
  </commentList>
</comments>
</file>

<file path=xl/sharedStrings.xml><?xml version="1.0" encoding="utf-8"?>
<sst xmlns="http://schemas.openxmlformats.org/spreadsheetml/2006/main" count="485" uniqueCount="256">
  <si>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</si>
  <si>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</si>
  <si>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</si>
  <si>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</si>
  <si>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</si>
  <si>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</si>
  <si>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182 1 06 00000 00 0000 000</t>
  </si>
  <si>
    <t>НАЛОГИ НА ИМУЩЕСТВО</t>
  </si>
  <si>
    <t>ГОСУДАРСТВЕННАЯ ПОШЛИНА, СБОРЫ</t>
  </si>
  <si>
    <t>БЕЗВОЗМЕЗДНЫЕ ПОСТУПЛЕНИЯ</t>
  </si>
  <si>
    <t>Безвозмездные поступления от других бюджетов бюджетной системы РФ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</si>
  <si>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</si>
  <si>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</si>
  <si>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% исполнения от утвержденного плана на год</t>
  </si>
  <si>
    <t>650 108 04020 01 0000 110</t>
  </si>
  <si>
    <t>650 111 0000 00 0000 000</t>
  </si>
  <si>
    <t>650 1 08 00000 00 0000 000</t>
  </si>
  <si>
    <t>650 2 00 00000 00 0000 000</t>
  </si>
  <si>
    <t>650 2 02 00000 00 0000 000</t>
  </si>
  <si>
    <t>650 2 02 01000 00 0000 151</t>
  </si>
  <si>
    <t>182 1 01 02010 01 0000 110</t>
  </si>
  <si>
    <t>Утвержденный план по бюджету на год</t>
  </si>
  <si>
    <t>% исполнения от уточненного плана на год</t>
  </si>
  <si>
    <t>182 1 01 02020 01 0000 110</t>
  </si>
  <si>
    <t>182 1 06 06000 00 0000 110</t>
  </si>
  <si>
    <t>Земельный налог</t>
  </si>
  <si>
    <t>000 1 14 00000 00 0000 000</t>
  </si>
  <si>
    <t>Доходы от продажи материальных инематериальных активов</t>
  </si>
  <si>
    <t>650 1 14 06013 10 0000 430</t>
  </si>
  <si>
    <t>182 1 0 102030 01 0000 110</t>
  </si>
  <si>
    <t>650 1 13 00000 00 0000 000</t>
  </si>
  <si>
    <t>Доходы от оказании платных услуг (работ) и компенсации затрат государству</t>
  </si>
  <si>
    <t xml:space="preserve">ДОТАЦИИ от других бюджетов бюджетной системы РФ </t>
  </si>
  <si>
    <t xml:space="preserve"> </t>
  </si>
  <si>
    <t>ВСЕГО</t>
  </si>
  <si>
    <t>Прочие межбюджетные трансферты</t>
  </si>
  <si>
    <t/>
  </si>
  <si>
    <t>Массовый спорт</t>
  </si>
  <si>
    <t>Физическая культура и спорт</t>
  </si>
  <si>
    <t xml:space="preserve">                                              </t>
  </si>
  <si>
    <t>Культура</t>
  </si>
  <si>
    <t>Другие вопросы в области образования</t>
  </si>
  <si>
    <t>Охрана объектов    растительного   и  животного  мира   и  среды  их  обитания</t>
  </si>
  <si>
    <t>Охрана окружающей  среды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</si>
  <si>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</si>
  <si>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</si>
  <si>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</si>
  <si>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</si>
  <si>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Связь и информатика</t>
  </si>
  <si>
    <t>Дорожное хозяйство (дорожные фонды)</t>
  </si>
  <si>
    <t>Общеэкономические вопросы</t>
  </si>
  <si>
    <t>Национальная экономика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</si>
  <si>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</si>
  <si>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</si>
  <si>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</si>
  <si>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</si>
  <si>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</si>
  <si>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</si>
  <si>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</si>
  <si>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</si>
  <si>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% исполнения от уточненного плана</t>
  </si>
  <si>
    <t>%  исполнения от утвержденного плана на год</t>
  </si>
  <si>
    <t>Утвержденный план на год</t>
  </si>
  <si>
    <t>ПР</t>
  </si>
  <si>
    <t>Рз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</si>
  <si>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</si>
  <si>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</si>
  <si>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экономики</t>
  </si>
  <si>
    <t>182 1 06 01030 13 0000 110</t>
  </si>
  <si>
    <t>Прочие доходы от оказания платных услуг (работ) получателями средств бюджетов городских поселений</t>
  </si>
  <si>
    <t>650 2 02 01001 13 0000 151</t>
  </si>
  <si>
    <t>650 2 02 01003 13 0000 151</t>
  </si>
  <si>
    <t>650 2 02 03015 13 0000 151</t>
  </si>
  <si>
    <t>650 2 02 04999 13 0000 151</t>
  </si>
  <si>
    <t>650 111 09045 13 0000 120</t>
  </si>
  <si>
    <t>070 111 05013 13 0000 120</t>
  </si>
  <si>
    <t>Субвенции бюджетам городских поселений на  осуществление первичного воинского учета на территориях, где отсутствуют военные комиссариаты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</si>
  <si>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</si>
  <si>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городскихпоселений на выравнивание бюджетной обеспеченности</t>
  </si>
  <si>
    <t>Прочие межбюджетные трансферты, передаваемые бюджетам городских поселений</t>
  </si>
  <si>
    <t>Защита населения территорий от черезвычайных ситуаций природного и техногенного характера, гражданская оборона</t>
  </si>
  <si>
    <t>Культура и кинемотаграфия.</t>
  </si>
  <si>
    <t>Межбюджетные трансферты общего характера бюджетам субьектов Российской Федерации и муниципальных образований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</si>
  <si>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</si>
  <si>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</si>
  <si>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</si>
  <si>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650 113 01995 13 0000 130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</si>
  <si>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</si>
  <si>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000 1 16 00000 00 0000 000</t>
  </si>
  <si>
    <t>Штрафы, санкции, возмещение ущерба</t>
  </si>
  <si>
    <t>650 1 16 23052 13 0000 140</t>
  </si>
  <si>
    <t>Доходы от возмещения ущерба при возникновении иных страховых случаев, когда выготопреобретателями выступают получатели средств бюджетов городских поселений</t>
  </si>
  <si>
    <t>650 1 17 00000 00 0000 180</t>
  </si>
  <si>
    <t xml:space="preserve">Невыясненые поступления, зачисляемые в бюджет городский поселений </t>
  </si>
  <si>
    <t>651 1 17 01050 13 0000 180</t>
  </si>
  <si>
    <t>Культура КДЦ "Лидер"</t>
  </si>
  <si>
    <t>КДЦ "Лидер"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</si>
  <si>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</si>
  <si>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</si>
  <si>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</si>
  <si>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Функционирование высшего должностного лица субъекта Российской Федерации и  муниципального  образования</t>
  </si>
  <si>
    <t>Непрограммные направления деятельности</t>
  </si>
  <si>
    <t>40 0 00 00000</t>
  </si>
  <si>
    <t>Непрограммные направления деятельности "Обеспечение деятельности муниципальных органов власти"</t>
  </si>
  <si>
    <t>40 1 00 00000</t>
  </si>
  <si>
    <t xml:space="preserve">Глава  муниципального  образования </t>
  </si>
  <si>
    <t>40 1 00 02030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</si>
  <si>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</si>
  <si>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</si>
  <si>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40  1 00 02030</t>
  </si>
  <si>
    <t xml:space="preserve">Заместители главы  муниципального  образования </t>
  </si>
  <si>
    <t>40 1 00 02060</t>
  </si>
  <si>
    <t>Расходы на обеспечение функций  органов местного самоуправления</t>
  </si>
  <si>
    <t>40 1 00 02040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</si>
  <si>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</si>
  <si>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</si>
  <si>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</si>
  <si>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Уплата налогов, сборов и иных платежей </t>
  </si>
  <si>
    <t xml:space="preserve">Резервные фонды </t>
  </si>
  <si>
    <t xml:space="preserve">Резервный фонд </t>
  </si>
  <si>
    <t>40 8 00 00000</t>
  </si>
  <si>
    <t>Резервный фонд администрации городского  поселения Андра</t>
  </si>
  <si>
    <t>40 8 00 20210</t>
  </si>
  <si>
    <t>Иные  бюджетные  ассигнования</t>
  </si>
  <si>
    <t>Резервные средства</t>
  </si>
  <si>
    <t>41 8 00 20210</t>
  </si>
  <si>
    <t>Непрограммые расходы</t>
  </si>
  <si>
    <t>Прочие мероприятия  органов местного самоуправления</t>
  </si>
  <si>
    <t>40 1 00 02400</t>
  </si>
  <si>
    <t>Реализация мероприятий</t>
  </si>
  <si>
    <t>40 1 00 99990</t>
  </si>
  <si>
    <t xml:space="preserve">Межбюджетные трансферты </t>
  </si>
  <si>
    <t>40 1 00 89020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</si>
  <si>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</si>
  <si>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41 1 00 89020</t>
  </si>
  <si>
    <t xml:space="preserve">Иные межбюджетные трансферты </t>
  </si>
  <si>
    <t>Расходы за счет средств федерального бюджета, не отнесенные к государственным программам</t>
  </si>
  <si>
    <t>40 4 00 00000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</si>
  <si>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</si>
  <si>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40 4 00 51180</t>
  </si>
  <si>
    <t>Национальная  безопасность  и правоохранительная 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</si>
  <si>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</si>
  <si>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защите населения и территории от  чрезвычайных ситуаций природного и техногенного характера, гражданская оборона</t>
  </si>
  <si>
    <t>40 2 00 00000</t>
  </si>
  <si>
    <t>Создание и содержание резервов материальных ресурсов (запасов) для предупреждения, ликвидации чрезвычайных ситуаций</t>
  </si>
  <si>
    <t>40 2 00 20030</t>
  </si>
  <si>
    <t xml:space="preserve">Иные закупки товаров, работ и услуг для обеспечения государственных (муниципальных) нужд </t>
  </si>
  <si>
    <t>Национальная  экономика</t>
  </si>
  <si>
    <t>Муниципальная  программа " Улучшение  условий  и охраны  труда, развитие  социального  партнерства в муниципальном  образовании Октябрьский  район  на 2016-2020  годы"</t>
  </si>
  <si>
    <t>19 3 01 85060</t>
  </si>
  <si>
    <t>Подпрограмма " Содействие трудоустройству граждан"</t>
  </si>
  <si>
    <t>Основное  мероприятие " Реализация  мероприятий по содействию трудоустройству граждан"</t>
  </si>
  <si>
    <t>Муниципальная программа "Развитие транспортной  системы муниципального  образования Октябрьский  район на 2014-2020  годы"</t>
  </si>
  <si>
    <t>04</t>
  </si>
  <si>
    <t>09</t>
  </si>
  <si>
    <t>11 0 00 00000</t>
  </si>
  <si>
    <t>Подпрограмм "Дорожное хозяйство" муниципальной  программы "Развитие транспортной  системы муниципального  образования Октябрьский  район на 2014-2020  годы"</t>
  </si>
  <si>
    <t>11 1 00 00000</t>
  </si>
  <si>
    <t>Основные мероприятия "Реализация мероприятий в рамках дорожной деятельности"</t>
  </si>
  <si>
    <t>11 1 01 00000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</si>
  <si>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</si>
  <si>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11 1 01 82390</t>
  </si>
  <si>
    <t>Доля софинансирования на развитие общественной инфраструктуры и реализацию приооритетных направлений развитие муниципальных образований Ханты-Мансийского автономного округа Югры</t>
  </si>
  <si>
    <t>11 1 01 S2390</t>
  </si>
  <si>
    <t>Реализайия мероприятий</t>
  </si>
  <si>
    <t>11 1 01 99990</t>
  </si>
  <si>
    <t>Прочие мероприятия  муниципальных  органов в рамках непрограммного  направления деятельности"Обеспечение деятельности муниципальных органов власти"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</si>
  <si>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</si>
  <si>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</si>
  <si>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Другие  вопросы  в области  национальной  экономики</t>
  </si>
  <si>
    <t>Муниципальная программ "Управление муниципальной собственностью Октябрьского района на 2016-2020 годы"</t>
  </si>
  <si>
    <t>18 0 00 00000</t>
  </si>
  <si>
    <t>Основное мероприятие "Организация землестроительных работ"</t>
  </si>
  <si>
    <t>18 0 02 00000</t>
  </si>
  <si>
    <t>18 0 02 99990</t>
  </si>
  <si>
    <t>Жилищно-коммунальное  хозяйство</t>
  </si>
  <si>
    <t>Жилищное  хозяйство</t>
  </si>
  <si>
    <t>Мероприятие в области жилищно-коммунального хозяйства</t>
  </si>
  <si>
    <t>40 6 00 00000</t>
  </si>
  <si>
    <t>Расходы на развитие общественной инфраструктуры и реализацию приооритетных направлений развитие муниципальных образований Ханты-Мансийского автономного округа Югры</t>
  </si>
  <si>
    <t>40 6 00 82430</t>
  </si>
  <si>
    <t>40 6 00 S2430</t>
  </si>
  <si>
    <t>Реализация мероприятий непрограммного направления деятельности</t>
  </si>
  <si>
    <t>40 6 00 99990</t>
  </si>
  <si>
    <t>Коммунальное  хозяйство</t>
  </si>
  <si>
    <t>Муниципальная  программа "Развитие  жилищно-коммунального   комплекса и повышение  энергетической  эффективности в Октябрьском  районе на 2016-2020 годы"</t>
  </si>
  <si>
    <t>10 0 00 00000</t>
  </si>
  <si>
    <t>Подпрограмма "Создание условий для  обеспечения качественными  коммунальными услугами"</t>
  </si>
  <si>
    <t>10 1 00 00000</t>
  </si>
  <si>
    <t>Основное  мероприятие " Реализация мероприятий обеспечения  качественными  коммунальными  услугами"</t>
  </si>
  <si>
    <t>10 1 01 00000</t>
  </si>
  <si>
    <t>Расходы на реконструкцию, расширение, модернизацию, строительство и капитальный ремонт объектов коммунального комплекса</t>
  </si>
  <si>
    <t>10 1 01 82190</t>
  </si>
  <si>
    <t>Доля софинансирования на реконструкцию, расширение, модернизацию, строительство и капитальный ремонт объектов коммунального комплекса</t>
  </si>
  <si>
    <t>10 1 01 S2190</t>
  </si>
  <si>
    <t>Мероприятия в области  жилищно-коммунального хозяйства</t>
  </si>
  <si>
    <t>Реализация мероприятий в рамках непрограммного направления деятельности</t>
  </si>
  <si>
    <t>40 60 00 0000</t>
  </si>
  <si>
    <t xml:space="preserve">Реализация мероприятий </t>
  </si>
  <si>
    <t>10 4 01 00000</t>
  </si>
  <si>
    <t>10 4 01 82200</t>
  </si>
  <si>
    <t>10 4 01 S2200</t>
  </si>
  <si>
    <t xml:space="preserve">Культура, кинематография </t>
  </si>
  <si>
    <t>Мероприятия в области  культуры и кинематографии</t>
  </si>
  <si>
    <t>40 7 00 00000</t>
  </si>
  <si>
    <t>Расходы на обеспечение  деятельности  (оказание услуг) муниципальных  учреждений</t>
  </si>
  <si>
    <t>40 7 00 05900</t>
  </si>
  <si>
    <t>Расходы на выплаты персоналу казенных учреждений</t>
  </si>
  <si>
    <t>Мероприятия в сфере культуры и кинематографии</t>
  </si>
  <si>
    <t>40 7 00 20700</t>
  </si>
  <si>
    <t>Физическая  культура</t>
  </si>
  <si>
    <t>Муниципальная программа "Развитие  физической  культуры и спорта на территории Октябрьского  района на 2014-2020 годы"</t>
  </si>
  <si>
    <t>04 0 00 00000</t>
  </si>
  <si>
    <t>Подпрограмма "Развитие  массовой  физической  культуры  и спорта" муниципальной  программы  "Развитие  физической  культуры и спорта на территории Октябрьского  района на 2014-2020 годы"</t>
  </si>
  <si>
    <t xml:space="preserve">04 1 00 00000 </t>
  </si>
  <si>
    <t>Основные мероприятия "Мероприятия на развитие массовой физической культуры и спорта"</t>
  </si>
  <si>
    <t xml:space="preserve">04 1 01 00000 </t>
  </si>
  <si>
    <t>Расходы на проведение мероприятий</t>
  </si>
  <si>
    <t xml:space="preserve">04 1 01 20800 </t>
  </si>
  <si>
    <t>04 1 01 20800</t>
  </si>
  <si>
    <t>01</t>
  </si>
  <si>
    <t>Мероприятия в области физической  культуры и спорта</t>
  </si>
  <si>
    <t>41 0 00 00000</t>
  </si>
  <si>
    <t>Расходы на обеспечение деятельности (оказания услуг) муниципальных учреждений</t>
  </si>
  <si>
    <t>41 0 00 00590</t>
  </si>
  <si>
    <t>41 0 00 20800</t>
  </si>
  <si>
    <t>Вед</t>
  </si>
  <si>
    <t>Пр</t>
  </si>
  <si>
    <t>ЦСР</t>
  </si>
  <si>
    <t>ВР</t>
  </si>
  <si>
    <t>Расходы на обеспечение функций  муниципальных  органов местного самоуправления</t>
  </si>
  <si>
    <t>19 3 01 S5060</t>
  </si>
  <si>
    <t>40 3 00 99990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</si>
  <si>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</si>
  <si>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</si>
  <si>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</si>
  <si>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</si>
  <si>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Информация об исполнении бюджета муниципального образования городское поселение Андра за 1 квартал 2017 года по разделам и подразделам функциональной классификации расходов бюджетов Российской Федерации</t>
  </si>
  <si>
    <t>Уточненнй план на 01.04.2017</t>
  </si>
  <si>
    <t>Исполнение за  1 квартал 2017 год</t>
  </si>
  <si>
    <t>Информация об исполнении бюджета муниципального образования городское поселение Андра за  1 квартал 2017 года по кодам классификации доходов бюджета</t>
  </si>
  <si>
    <t>Уточненный план по бюджету на 01.04.2017 год</t>
  </si>
  <si>
    <t>Исполнение за 1 квартал 2017 года</t>
  </si>
  <si>
    <t>100 1 03 00000 00 0000 000</t>
  </si>
  <si>
    <t>АКЦИЗЫ ПО ПОДАКЦЫЗНЫМ ТОВАРАМ (ПРОДУКЦИИ), ПРОИЗВОДИМЫМ НА ТЕРРИТОРИИ РОССИЙСКОЙ ФЕДЕРАЦИИ</t>
  </si>
  <si>
    <t>100 1 03 02230 01 0000 110</t>
  </si>
  <si>
    <t>100 1 03 02240 01 0000 110</t>
  </si>
  <si>
    <t>100 1 03 02250 01 0000 110</t>
  </si>
  <si>
    <t>101 1 03 02260 01 0000 110</t>
  </si>
  <si>
    <t>Доходы от уплаты акцизов на дизельное топливо, подлежащее распределению между бюджетами субьектов Российской Федерации ии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</si>
  <si>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дизельного и (или) карбюраторных (инжекторных) двигателей, подлежащие распределению между бюджетами субьектов Российской Федерации и местными бюджетами с учетом установленных диференцированных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</si>
  <si>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</si>
  <si>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</si>
  <si>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19 3 01 00000</t>
  </si>
  <si>
    <t>Информация об исполнении бюджета муниципального образования городское поселение Андра по разделам ,подразделам,целевым статьям и видам  расходов  в ведомственной  структуре  расходов  бюджета за 1 квартал 2017  года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</si>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</sst>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0.000"/>
    <numFmt numFmtId="189" formatCode="0.0000"/>
    <numFmt numFmtId="190" formatCode="0.0%"/>
    <numFmt numFmtId="191" formatCode="00.0"/>
    <numFmt numFmtId="192" formatCode="00"/>
    <numFmt numFmtId="193" formatCode="_-* #,##0.0_р_._-;\-* #,##0.0_р_._-;_-* &quot;-&quot;??_р_._-;_-@_-"/>
    <numFmt numFmtId="194" formatCode="#,##0.00_р_.;[Red]#,##0.00_р_."/>
    <numFmt numFmtId="195" formatCode="#,##0.00;[Red]#,##0.00"/>
    <numFmt numFmtId="196" formatCode="#,##0.0_р_.;[Red]#,##0.0_р_."/>
    <numFmt numFmtId="197" formatCode="#,##0.0;[Red]#,##0.0"/>
    <numFmt numFmtId="198" formatCode="0000000"/>
    <numFmt numFmtId="199" formatCode="000"/>
    <numFmt numFmtId="200" formatCode="#,##0.0;[Red]\-#,##0.0;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i/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180" fontId="5" fillId="32" borderId="10" xfId="0" applyNumberFormat="1" applyFont="1" applyFill="1" applyBorder="1" applyAlignment="1">
      <alignment horizontal="center"/>
    </xf>
    <xf numFmtId="180" fontId="5" fillId="32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80" fontId="6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180" fontId="7" fillId="32" borderId="12" xfId="0" applyNumberFormat="1" applyFont="1" applyFill="1" applyBorder="1" applyAlignment="1">
      <alignment horizontal="center"/>
    </xf>
    <xf numFmtId="180" fontId="4" fillId="32" borderId="12" xfId="0" applyNumberFormat="1" applyFont="1" applyFill="1" applyBorder="1" applyAlignment="1">
      <alignment horizontal="center"/>
    </xf>
    <xf numFmtId="180" fontId="6" fillId="32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180" fontId="7" fillId="0" borderId="12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80" fontId="5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14" xfId="0" applyFont="1" applyFill="1" applyBorder="1" applyAlignment="1">
      <alignment vertical="top" wrapText="1"/>
    </xf>
    <xf numFmtId="180" fontId="7" fillId="32" borderId="14" xfId="0" applyNumberFormat="1" applyFont="1" applyFill="1" applyBorder="1" applyAlignment="1">
      <alignment horizontal="center"/>
    </xf>
    <xf numFmtId="180" fontId="4" fillId="32" borderId="14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80" fontId="6" fillId="32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180" fontId="6" fillId="32" borderId="12" xfId="0" applyNumberFormat="1" applyFont="1" applyFill="1" applyBorder="1" applyAlignment="1">
      <alignment horizontal="center" vertical="center"/>
    </xf>
    <xf numFmtId="180" fontId="5" fillId="32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180" fontId="6" fillId="0" borderId="16" xfId="0" applyNumberFormat="1" applyFont="1" applyFill="1" applyBorder="1" applyAlignment="1">
      <alignment horizontal="center"/>
    </xf>
    <xf numFmtId="180" fontId="5" fillId="32" borderId="16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wrapText="1"/>
    </xf>
    <xf numFmtId="180" fontId="7" fillId="0" borderId="15" xfId="0" applyNumberFormat="1" applyFont="1" applyFill="1" applyBorder="1" applyAlignment="1">
      <alignment horizontal="center"/>
    </xf>
    <xf numFmtId="180" fontId="4" fillId="0" borderId="15" xfId="0" applyNumberFormat="1" applyFont="1" applyFill="1" applyBorder="1" applyAlignment="1">
      <alignment horizontal="center"/>
    </xf>
    <xf numFmtId="180" fontId="4" fillId="32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wrapText="1"/>
    </xf>
    <xf numFmtId="180" fontId="7" fillId="32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180" fontId="7" fillId="32" borderId="16" xfId="0" applyNumberFormat="1" applyFont="1" applyFill="1" applyBorder="1" applyAlignment="1">
      <alignment horizontal="center"/>
    </xf>
    <xf numFmtId="180" fontId="4" fillId="32" borderId="16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" fillId="0" borderId="16" xfId="0" applyFont="1" applyFill="1" applyBorder="1" applyAlignment="1">
      <alignment vertical="top" wrapText="1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Fill="1" applyBorder="1" applyAlignment="1">
      <alignment vertical="top" wrapText="1"/>
    </xf>
    <xf numFmtId="49" fontId="4" fillId="0" borderId="14" xfId="0" applyNumberFormat="1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top" wrapText="1"/>
    </xf>
    <xf numFmtId="180" fontId="5" fillId="0" borderId="1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 wrapText="1"/>
    </xf>
    <xf numFmtId="180" fontId="4" fillId="0" borderId="14" xfId="0" applyNumberFormat="1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180" fontId="4" fillId="0" borderId="14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180" fontId="5" fillId="0" borderId="10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180" fontId="7" fillId="0" borderId="1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wrapText="1"/>
    </xf>
    <xf numFmtId="180" fontId="7" fillId="0" borderId="16" xfId="0" applyNumberFormat="1" applyFont="1" applyFill="1" applyBorder="1" applyAlignment="1">
      <alignment horizontal="center"/>
    </xf>
    <xf numFmtId="180" fontId="4" fillId="0" borderId="16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wrapText="1"/>
    </xf>
    <xf numFmtId="0" fontId="4" fillId="0" borderId="0" xfId="55" applyFont="1">
      <alignment/>
      <protection/>
    </xf>
    <xf numFmtId="0" fontId="4" fillId="0" borderId="12" xfId="55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4" fillId="0" borderId="0" xfId="55" applyFont="1" applyAlignment="1">
      <alignment/>
      <protection/>
    </xf>
    <xf numFmtId="3" fontId="4" fillId="0" borderId="0" xfId="55" applyNumberFormat="1" applyFont="1">
      <alignment/>
      <protection/>
    </xf>
    <xf numFmtId="1" fontId="5" fillId="0" borderId="0" xfId="55" applyNumberFormat="1" applyFont="1" applyBorder="1">
      <alignment/>
      <protection/>
    </xf>
    <xf numFmtId="0" fontId="4" fillId="0" borderId="0" xfId="55" applyFont="1" applyBorder="1">
      <alignment/>
      <protection/>
    </xf>
    <xf numFmtId="180" fontId="4" fillId="0" borderId="0" xfId="55" applyNumberFormat="1" applyFont="1">
      <alignment/>
      <protection/>
    </xf>
    <xf numFmtId="0" fontId="4" fillId="0" borderId="12" xfId="55" applyNumberFormat="1" applyFont="1" applyFill="1" applyBorder="1" applyAlignment="1" applyProtection="1">
      <alignment horizontal="centerContinuous" vertical="center"/>
      <protection hidden="1"/>
    </xf>
    <xf numFmtId="0" fontId="4" fillId="0" borderId="12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5" applyFont="1" applyBorder="1" applyAlignment="1">
      <alignment horizontal="center" vertical="center" wrapText="1"/>
      <protection/>
    </xf>
    <xf numFmtId="0" fontId="4" fillId="0" borderId="12" xfId="55" applyNumberFormat="1" applyFont="1" applyFill="1" applyBorder="1" applyAlignment="1" applyProtection="1">
      <alignment horizontal="center" vertical="center"/>
      <protection hidden="1"/>
    </xf>
    <xf numFmtId="0" fontId="4" fillId="0" borderId="12" xfId="55" applyNumberFormat="1" applyFont="1" applyFill="1" applyBorder="1" applyAlignment="1" applyProtection="1">
      <alignment horizontal="center"/>
      <protection hidden="1"/>
    </xf>
    <xf numFmtId="0" fontId="5" fillId="0" borderId="12" xfId="55" applyFont="1" applyBorder="1" applyAlignment="1">
      <alignment horizontal="center"/>
      <protection/>
    </xf>
    <xf numFmtId="0" fontId="5" fillId="0" borderId="16" xfId="55" applyNumberFormat="1" applyFont="1" applyFill="1" applyBorder="1" applyAlignment="1" applyProtection="1">
      <alignment wrapText="1"/>
      <protection hidden="1"/>
    </xf>
    <xf numFmtId="192" fontId="5" fillId="0" borderId="16" xfId="55" applyNumberFormat="1" applyFont="1" applyFill="1" applyBorder="1" applyAlignment="1" applyProtection="1">
      <alignment wrapText="1"/>
      <protection hidden="1"/>
    </xf>
    <xf numFmtId="0" fontId="4" fillId="0" borderId="12" xfId="55" applyNumberFormat="1" applyFont="1" applyFill="1" applyBorder="1" applyAlignment="1" applyProtection="1">
      <alignment wrapText="1"/>
      <protection hidden="1"/>
    </xf>
    <xf numFmtId="192" fontId="4" fillId="0" borderId="12" xfId="55" applyNumberFormat="1" applyFont="1" applyFill="1" applyBorder="1" applyAlignment="1" applyProtection="1">
      <alignment wrapText="1"/>
      <protection hidden="1"/>
    </xf>
    <xf numFmtId="180" fontId="4" fillId="0" borderId="12" xfId="55" applyNumberFormat="1" applyFont="1" applyFill="1" applyBorder="1" applyAlignment="1" applyProtection="1">
      <alignment/>
      <protection hidden="1"/>
    </xf>
    <xf numFmtId="180" fontId="4" fillId="32" borderId="12" xfId="55" applyNumberFormat="1" applyFont="1" applyFill="1" applyBorder="1" applyAlignment="1" applyProtection="1">
      <alignment/>
      <protection hidden="1"/>
    </xf>
    <xf numFmtId="0" fontId="5" fillId="0" borderId="12" xfId="55" applyNumberFormat="1" applyFont="1" applyFill="1" applyBorder="1" applyAlignment="1" applyProtection="1">
      <alignment wrapText="1"/>
      <protection hidden="1"/>
    </xf>
    <xf numFmtId="192" fontId="5" fillId="0" borderId="12" xfId="55" applyNumberFormat="1" applyFont="1" applyFill="1" applyBorder="1" applyAlignment="1" applyProtection="1">
      <alignment wrapText="1"/>
      <protection hidden="1"/>
    </xf>
    <xf numFmtId="180" fontId="5" fillId="0" borderId="12" xfId="55" applyNumberFormat="1" applyFont="1" applyFill="1" applyBorder="1" applyAlignment="1" applyProtection="1">
      <alignment/>
      <protection hidden="1"/>
    </xf>
    <xf numFmtId="0" fontId="4" fillId="0" borderId="12" xfId="58" applyNumberFormat="1" applyFont="1" applyFill="1" applyBorder="1" applyAlignment="1" applyProtection="1">
      <alignment wrapText="1"/>
      <protection hidden="1"/>
    </xf>
    <xf numFmtId="180" fontId="4" fillId="0" borderId="12" xfId="56" applyNumberFormat="1" applyFont="1" applyFill="1" applyBorder="1" applyAlignment="1" applyProtection="1">
      <alignment/>
      <protection hidden="1"/>
    </xf>
    <xf numFmtId="0" fontId="5" fillId="0" borderId="18" xfId="55" applyNumberFormat="1" applyFont="1" applyFill="1" applyBorder="1" applyAlignment="1" applyProtection="1">
      <alignment horizontal="left"/>
      <protection hidden="1"/>
    </xf>
    <xf numFmtId="0" fontId="5" fillId="0" borderId="19" xfId="55" applyNumberFormat="1" applyFont="1" applyFill="1" applyBorder="1" applyAlignment="1" applyProtection="1">
      <alignment horizontal="left"/>
      <protection hidden="1"/>
    </xf>
    <xf numFmtId="180" fontId="5" fillId="0" borderId="20" xfId="55" applyNumberFormat="1" applyFont="1" applyFill="1" applyBorder="1" applyAlignment="1" applyProtection="1">
      <alignment horizontal="right"/>
      <protection hidden="1"/>
    </xf>
    <xf numFmtId="180" fontId="5" fillId="0" borderId="16" xfId="55" applyNumberFormat="1" applyFont="1" applyFill="1" applyBorder="1" applyAlignment="1" applyProtection="1">
      <alignment wrapText="1"/>
      <protection hidden="1"/>
    </xf>
    <xf numFmtId="180" fontId="5" fillId="0" borderId="12" xfId="55" applyNumberFormat="1" applyFont="1" applyBorder="1">
      <alignment/>
      <protection/>
    </xf>
    <xf numFmtId="180" fontId="4" fillId="0" borderId="12" xfId="55" applyNumberFormat="1" applyFont="1" applyFill="1" applyBorder="1" applyAlignment="1" applyProtection="1">
      <alignment wrapText="1"/>
      <protection hidden="1"/>
    </xf>
    <xf numFmtId="180" fontId="4" fillId="0" borderId="12" xfId="55" applyNumberFormat="1" applyFont="1" applyBorder="1">
      <alignment/>
      <protection/>
    </xf>
    <xf numFmtId="180" fontId="5" fillId="0" borderId="12" xfId="55" applyNumberFormat="1" applyFont="1" applyFill="1" applyBorder="1" applyAlignment="1" applyProtection="1">
      <alignment wrapText="1"/>
      <protection hidden="1"/>
    </xf>
    <xf numFmtId="0" fontId="4" fillId="0" borderId="15" xfId="0" applyFont="1" applyBorder="1" applyAlignment="1">
      <alignment horizontal="center" vertical="center" wrapText="1"/>
    </xf>
    <xf numFmtId="0" fontId="5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5" fillId="0" borderId="12" xfId="58" applyNumberFormat="1" applyFont="1" applyFill="1" applyBorder="1" applyAlignment="1" applyProtection="1">
      <alignment horizontal="center" vertical="center" wrapText="1"/>
      <protection hidden="1"/>
    </xf>
    <xf numFmtId="192" fontId="5" fillId="0" borderId="12" xfId="58" applyNumberFormat="1" applyFont="1" applyFill="1" applyBorder="1" applyAlignment="1" applyProtection="1">
      <alignment horizontal="center" vertical="center" wrapText="1"/>
      <protection hidden="1"/>
    </xf>
    <xf numFmtId="192" fontId="5" fillId="0" borderId="12" xfId="58" applyNumberFormat="1" applyFont="1" applyFill="1" applyBorder="1" applyAlignment="1" applyProtection="1">
      <alignment horizontal="center" vertical="center"/>
      <protection hidden="1"/>
    </xf>
    <xf numFmtId="198" fontId="5" fillId="0" borderId="12" xfId="58" applyNumberFormat="1" applyFont="1" applyFill="1" applyBorder="1" applyAlignment="1" applyProtection="1">
      <alignment horizontal="center" vertical="center"/>
      <protection hidden="1"/>
    </xf>
    <xf numFmtId="199" fontId="5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8" fillId="0" borderId="12" xfId="58" applyNumberFormat="1" applyFont="1" applyFill="1" applyBorder="1" applyAlignment="1" applyProtection="1">
      <alignment horizontal="center" vertical="center" wrapText="1"/>
      <protection hidden="1"/>
    </xf>
    <xf numFmtId="192" fontId="8" fillId="0" borderId="12" xfId="58" applyNumberFormat="1" applyFont="1" applyFill="1" applyBorder="1" applyAlignment="1" applyProtection="1">
      <alignment horizontal="center" vertical="center" wrapText="1"/>
      <protection hidden="1"/>
    </xf>
    <xf numFmtId="192" fontId="8" fillId="0" borderId="12" xfId="58" applyNumberFormat="1" applyFont="1" applyFill="1" applyBorder="1" applyAlignment="1" applyProtection="1">
      <alignment horizontal="center" vertical="center"/>
      <protection hidden="1"/>
    </xf>
    <xf numFmtId="198" fontId="8" fillId="0" borderId="12" xfId="58" applyNumberFormat="1" applyFont="1" applyFill="1" applyBorder="1" applyAlignment="1" applyProtection="1">
      <alignment horizontal="center" vertical="center"/>
      <protection hidden="1"/>
    </xf>
    <xf numFmtId="199" fontId="8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192" fontId="4" fillId="0" borderId="12" xfId="58" applyNumberFormat="1" applyFont="1" applyFill="1" applyBorder="1" applyAlignment="1" applyProtection="1">
      <alignment horizontal="center" vertical="center" wrapText="1"/>
      <protection hidden="1"/>
    </xf>
    <xf numFmtId="192" fontId="4" fillId="0" borderId="12" xfId="58" applyNumberFormat="1" applyFont="1" applyFill="1" applyBorder="1" applyAlignment="1" applyProtection="1">
      <alignment horizontal="center" vertical="center"/>
      <protection hidden="1"/>
    </xf>
    <xf numFmtId="198" fontId="4" fillId="0" borderId="12" xfId="58" applyNumberFormat="1" applyFont="1" applyFill="1" applyBorder="1" applyAlignment="1" applyProtection="1">
      <alignment horizontal="center" vertical="center"/>
      <protection hidden="1"/>
    </xf>
    <xf numFmtId="199" fontId="4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58" applyNumberFormat="1" applyFont="1" applyFill="1" applyBorder="1" applyAlignment="1" applyProtection="1">
      <alignment horizontal="left" vertical="center" wrapText="1"/>
      <protection hidden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8" applyFont="1" applyFill="1" applyBorder="1" applyAlignment="1">
      <alignment horizontal="left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8" fillId="0" borderId="15" xfId="58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Alignment="1">
      <alignment horizontal="center"/>
    </xf>
    <xf numFmtId="192" fontId="8" fillId="0" borderId="15" xfId="58" applyNumberFormat="1" applyFont="1" applyFill="1" applyBorder="1" applyAlignment="1" applyProtection="1">
      <alignment horizontal="center" wrapText="1"/>
      <protection hidden="1"/>
    </xf>
    <xf numFmtId="192" fontId="8" fillId="0" borderId="15" xfId="58" applyNumberFormat="1" applyFont="1" applyFill="1" applyBorder="1" applyAlignment="1" applyProtection="1">
      <alignment horizontal="center"/>
      <protection hidden="1"/>
    </xf>
    <xf numFmtId="0" fontId="8" fillId="0" borderId="15" xfId="58" applyFont="1" applyBorder="1" applyAlignment="1">
      <alignment horizontal="center"/>
      <protection/>
    </xf>
    <xf numFmtId="199" fontId="8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8" applyFont="1" applyBorder="1" applyAlignment="1">
      <alignment horizontal="center"/>
      <protection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32" borderId="12" xfId="58" applyNumberFormat="1" applyFont="1" applyFill="1" applyBorder="1" applyAlignment="1" applyProtection="1">
      <alignment horizontal="left" vertical="center" wrapText="1"/>
      <protection hidden="1"/>
    </xf>
    <xf numFmtId="0" fontId="12" fillId="32" borderId="12" xfId="0" applyFont="1" applyFill="1" applyBorder="1" applyAlignment="1">
      <alignment horizontal="center" vertical="center" wrapText="1"/>
    </xf>
    <xf numFmtId="192" fontId="8" fillId="32" borderId="12" xfId="58" applyNumberFormat="1" applyFont="1" applyFill="1" applyBorder="1" applyAlignment="1" applyProtection="1">
      <alignment horizontal="center" vertical="center" wrapText="1"/>
      <protection hidden="1"/>
    </xf>
    <xf numFmtId="192" fontId="8" fillId="32" borderId="12" xfId="58" applyNumberFormat="1" applyFont="1" applyFill="1" applyBorder="1" applyAlignment="1" applyProtection="1">
      <alignment horizontal="center" vertical="center"/>
      <protection hidden="1"/>
    </xf>
    <xf numFmtId="199" fontId="8" fillId="32" borderId="12" xfId="58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8" applyFont="1" applyBorder="1" applyAlignment="1">
      <alignment horizontal="left" wrapText="1"/>
      <protection/>
    </xf>
    <xf numFmtId="0" fontId="13" fillId="0" borderId="12" xfId="0" applyFont="1" applyFill="1" applyBorder="1" applyAlignment="1">
      <alignment horizontal="center" vertical="center" wrapText="1"/>
    </xf>
    <xf numFmtId="0" fontId="4" fillId="32" borderId="12" xfId="58" applyFont="1" applyFill="1" applyBorder="1" applyAlignment="1">
      <alignment horizontal="left" wrapText="1"/>
      <protection/>
    </xf>
    <xf numFmtId="199" fontId="13" fillId="0" borderId="12" xfId="58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5" applyNumberFormat="1" applyFont="1" applyFill="1" applyBorder="1" applyAlignment="1" applyProtection="1">
      <alignment horizontal="left" vertical="center" wrapText="1"/>
      <protection hidden="1"/>
    </xf>
    <xf numFmtId="0" fontId="4" fillId="0" borderId="12" xfId="57" applyNumberFormat="1" applyFont="1" applyFill="1" applyBorder="1" applyAlignment="1" applyProtection="1">
      <alignment horizontal="left" vertical="center" wrapText="1"/>
      <protection hidden="1"/>
    </xf>
    <xf numFmtId="49" fontId="4" fillId="0" borderId="12" xfId="58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54" applyFont="1" applyFill="1" applyBorder="1" applyAlignment="1">
      <alignment horizontal="left" vertical="center" wrapText="1"/>
      <protection/>
    </xf>
    <xf numFmtId="0" fontId="5" fillId="0" borderId="12" xfId="58" applyNumberFormat="1" applyFont="1" applyFill="1" applyBorder="1" applyAlignment="1" applyProtection="1">
      <alignment horizontal="center" vertical="center"/>
      <protection hidden="1"/>
    </xf>
    <xf numFmtId="180" fontId="5" fillId="0" borderId="12" xfId="58" applyNumberFormat="1" applyFont="1" applyFill="1" applyBorder="1" applyAlignment="1">
      <alignment horizontal="center" vertical="center"/>
      <protection/>
    </xf>
    <xf numFmtId="0" fontId="16" fillId="0" borderId="12" xfId="0" applyFont="1" applyFill="1" applyBorder="1" applyAlignment="1">
      <alignment horizontal="center" vertical="center" wrapText="1"/>
    </xf>
    <xf numFmtId="4" fontId="4" fillId="0" borderId="0" xfId="55" applyNumberFormat="1" applyFont="1">
      <alignment/>
      <protection/>
    </xf>
    <xf numFmtId="200" fontId="4" fillId="32" borderId="18" xfId="53" applyNumberFormat="1" applyFont="1" applyFill="1" applyBorder="1" applyAlignment="1" applyProtection="1">
      <alignment horizontal="left" vertical="center" wrapText="1"/>
      <protection hidden="1"/>
    </xf>
    <xf numFmtId="192" fontId="17" fillId="0" borderId="12" xfId="58" applyNumberFormat="1" applyFont="1" applyFill="1" applyBorder="1" applyAlignment="1" applyProtection="1">
      <alignment horizontal="center" wrapText="1"/>
      <protection hidden="1"/>
    </xf>
    <xf numFmtId="192" fontId="17" fillId="0" borderId="12" xfId="58" applyNumberFormat="1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>
      <alignment wrapText="1"/>
    </xf>
    <xf numFmtId="192" fontId="17" fillId="0" borderId="12" xfId="58" applyNumberFormat="1" applyFont="1" applyFill="1" applyBorder="1" applyAlignment="1" applyProtection="1">
      <alignment horizontal="center" wrapText="1"/>
      <protection hidden="1"/>
    </xf>
    <xf numFmtId="192" fontId="17" fillId="0" borderId="12" xfId="58" applyNumberFormat="1" applyFont="1" applyFill="1" applyBorder="1" applyAlignment="1" applyProtection="1">
      <alignment horizontal="center"/>
      <protection hidden="1"/>
    </xf>
    <xf numFmtId="0" fontId="7" fillId="0" borderId="12" xfId="0" applyFont="1" applyFill="1" applyBorder="1" applyAlignment="1">
      <alignment wrapText="1"/>
    </xf>
    <xf numFmtId="180" fontId="5" fillId="0" borderId="12" xfId="58" applyNumberFormat="1" applyFont="1" applyFill="1" applyBorder="1" applyAlignment="1" applyProtection="1">
      <alignment horizontal="center" vertical="center"/>
      <protection hidden="1"/>
    </xf>
    <xf numFmtId="180" fontId="8" fillId="0" borderId="12" xfId="58" applyNumberFormat="1" applyFont="1" applyFill="1" applyBorder="1" applyAlignment="1" applyProtection="1">
      <alignment horizontal="center" vertical="center"/>
      <protection hidden="1"/>
    </xf>
    <xf numFmtId="180" fontId="4" fillId="0" borderId="12" xfId="58" applyNumberFormat="1" applyFont="1" applyFill="1" applyBorder="1" applyAlignment="1" applyProtection="1">
      <alignment horizontal="center" vertical="center"/>
      <protection hidden="1"/>
    </xf>
    <xf numFmtId="180" fontId="4" fillId="0" borderId="12" xfId="58" applyNumberFormat="1" applyFont="1" applyFill="1" applyBorder="1" applyAlignment="1" applyProtection="1">
      <alignment horizontal="center" vertical="center" wrapText="1"/>
      <protection hidden="1"/>
    </xf>
    <xf numFmtId="180" fontId="8" fillId="0" borderId="15" xfId="58" applyNumberFormat="1" applyFont="1" applyFill="1" applyBorder="1" applyAlignment="1" applyProtection="1">
      <alignment horizontal="center" vertical="center"/>
      <protection hidden="1"/>
    </xf>
    <xf numFmtId="180" fontId="8" fillId="32" borderId="12" xfId="58" applyNumberFormat="1" applyFont="1" applyFill="1" applyBorder="1" applyAlignment="1" applyProtection="1">
      <alignment horizontal="center" vertical="center"/>
      <protection hidden="1"/>
    </xf>
    <xf numFmtId="180" fontId="4" fillId="32" borderId="12" xfId="58" applyNumberFormat="1" applyFont="1" applyFill="1" applyBorder="1" applyAlignment="1" applyProtection="1">
      <alignment horizontal="center" vertical="center"/>
      <protection hidden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180" fontId="8" fillId="0" borderId="12" xfId="58" applyNumberFormat="1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21" xfId="55" applyNumberFormat="1" applyFont="1" applyFill="1" applyBorder="1" applyAlignment="1" applyProtection="1">
      <alignment horizontal="center" wrapText="1"/>
      <protection hidden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2" xfId="55"/>
    <cellStyle name="Обычный_Tmp5" xfId="56"/>
    <cellStyle name="Обычный_Tmp6" xfId="57"/>
    <cellStyle name="Обычный_Tmp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22">
      <selection activeCell="B29" sqref="B29"/>
    </sheetView>
  </sheetViews>
  <sheetFormatPr defaultColWidth="9.00390625" defaultRowHeight="12.75"/>
  <cols>
    <col min="1" max="1" width="23.75390625" style="3" customWidth="1"/>
    <col min="2" max="2" width="46.00390625" style="2" customWidth="1"/>
    <col min="3" max="3" width="13.25390625" style="33" customWidth="1"/>
    <col min="4" max="4" width="11.75390625" style="33" customWidth="1"/>
    <col min="5" max="5" width="11.875" style="3" customWidth="1"/>
    <col min="6" max="6" width="11.125" style="28" customWidth="1"/>
    <col min="7" max="7" width="11.25390625" style="3" customWidth="1"/>
    <col min="8" max="16384" width="9.125" style="1" customWidth="1"/>
  </cols>
  <sheetData>
    <row r="1" spans="1:7" ht="33" customHeight="1">
      <c r="A1" s="193" t="s">
        <v>240</v>
      </c>
      <c r="B1" s="193"/>
      <c r="C1" s="193"/>
      <c r="D1" s="193"/>
      <c r="E1" s="193"/>
      <c r="F1" s="193"/>
      <c r="G1" s="193"/>
    </row>
    <row r="2" spans="3:4" ht="12.75">
      <c r="C2" s="32"/>
      <c r="D2" s="32"/>
    </row>
    <row r="3" spans="1:7" ht="12.75">
      <c r="A3" s="191" t="s">
        <v>0</v>
      </c>
      <c r="B3" s="191" t="s">
        <v>1</v>
      </c>
      <c r="C3" s="191" t="s">
        <v>21</v>
      </c>
      <c r="D3" s="191" t="s">
        <v>241</v>
      </c>
      <c r="E3" s="191" t="s">
        <v>242</v>
      </c>
      <c r="F3" s="192" t="s">
        <v>13</v>
      </c>
      <c r="G3" s="192" t="s">
        <v>22</v>
      </c>
    </row>
    <row r="4" spans="1:7" ht="12.75">
      <c r="A4" s="191"/>
      <c r="B4" s="191"/>
      <c r="C4" s="191"/>
      <c r="D4" s="191"/>
      <c r="E4" s="191"/>
      <c r="F4" s="192"/>
      <c r="G4" s="192"/>
    </row>
    <row r="5" spans="1:7" ht="12.75">
      <c r="A5" s="191"/>
      <c r="B5" s="191"/>
      <c r="C5" s="191"/>
      <c r="D5" s="191"/>
      <c r="E5" s="191"/>
      <c r="F5" s="192"/>
      <c r="G5" s="192"/>
    </row>
    <row r="6" spans="1:7" ht="12.75">
      <c r="A6" s="191"/>
      <c r="B6" s="191"/>
      <c r="C6" s="191"/>
      <c r="D6" s="191"/>
      <c r="E6" s="191"/>
      <c r="F6" s="192"/>
      <c r="G6" s="192"/>
    </row>
    <row r="7" spans="1:7" s="3" customFormat="1" ht="13.5" thickBot="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5">
        <v>6</v>
      </c>
      <c r="G7" s="44">
        <v>7</v>
      </c>
    </row>
    <row r="8" spans="1:7" s="3" customFormat="1" ht="13.5" thickBot="1">
      <c r="A8" s="24" t="s">
        <v>2</v>
      </c>
      <c r="B8" s="4" t="s">
        <v>3</v>
      </c>
      <c r="C8" s="5">
        <f>C9+C13+C15+C23+C25+C28+C30+C18</f>
        <v>17033</v>
      </c>
      <c r="D8" s="5">
        <f>D9+D13+D15+D23+D25+D28+D30+D18</f>
        <v>17033</v>
      </c>
      <c r="E8" s="5">
        <f>E9+E13+E15+E23+E25+E28+E30+E18</f>
        <v>4234.450000000001</v>
      </c>
      <c r="F8" s="6">
        <f>E8*100/C8</f>
        <v>24.860271238184705</v>
      </c>
      <c r="G8" s="7">
        <f>E8*100/D8</f>
        <v>24.860271238184705</v>
      </c>
    </row>
    <row r="9" spans="1:7" s="3" customFormat="1" ht="12.75">
      <c r="A9" s="46" t="s">
        <v>4</v>
      </c>
      <c r="B9" s="47" t="s">
        <v>5</v>
      </c>
      <c r="C9" s="48">
        <f>C10+C11+C12</f>
        <v>11900</v>
      </c>
      <c r="D9" s="48">
        <f>D10+D11+D12</f>
        <v>11900</v>
      </c>
      <c r="E9" s="48">
        <f>E10+E11+E12</f>
        <v>3297.2999999999997</v>
      </c>
      <c r="F9" s="49">
        <f>E9*100/C9</f>
        <v>27.708403361344537</v>
      </c>
      <c r="G9" s="49">
        <f>E9*100/D9</f>
        <v>27.708403361344537</v>
      </c>
    </row>
    <row r="10" spans="1:7" s="3" customFormat="1" ht="67.5" customHeight="1">
      <c r="A10" s="35" t="s">
        <v>20</v>
      </c>
      <c r="B10" s="10" t="s">
        <v>97</v>
      </c>
      <c r="C10" s="11">
        <v>11900</v>
      </c>
      <c r="D10" s="11">
        <v>11900</v>
      </c>
      <c r="E10" s="12">
        <v>3296.7</v>
      </c>
      <c r="F10" s="12">
        <f aca="true" t="shared" si="0" ref="F10:F40">E10*100/C10</f>
        <v>27.703361344537814</v>
      </c>
      <c r="G10" s="12">
        <f>E10*100/D10</f>
        <v>27.703361344537814</v>
      </c>
    </row>
    <row r="11" spans="1:7" s="3" customFormat="1" ht="102.75" customHeight="1">
      <c r="A11" s="35" t="s">
        <v>23</v>
      </c>
      <c r="B11" s="10" t="s">
        <v>98</v>
      </c>
      <c r="C11" s="11">
        <v>0</v>
      </c>
      <c r="D11" s="11">
        <v>0</v>
      </c>
      <c r="E11" s="12">
        <v>0</v>
      </c>
      <c r="F11" s="12">
        <v>0</v>
      </c>
      <c r="G11" s="12">
        <v>0</v>
      </c>
    </row>
    <row r="12" spans="1:7" s="3" customFormat="1" ht="38.25" customHeight="1" thickBot="1">
      <c r="A12" s="50" t="s">
        <v>29</v>
      </c>
      <c r="B12" s="55" t="s">
        <v>99</v>
      </c>
      <c r="C12" s="56">
        <v>0</v>
      </c>
      <c r="D12" s="56">
        <v>0</v>
      </c>
      <c r="E12" s="54">
        <v>0.6</v>
      </c>
      <c r="F12" s="54">
        <v>0</v>
      </c>
      <c r="G12" s="54">
        <v>0</v>
      </c>
    </row>
    <row r="13" spans="1:7" s="3" customFormat="1" ht="13.5" thickBot="1">
      <c r="A13" s="25" t="s">
        <v>6</v>
      </c>
      <c r="B13" s="8" t="s">
        <v>7</v>
      </c>
      <c r="C13" s="13">
        <f>SUM(C14:C14)</f>
        <v>240</v>
      </c>
      <c r="D13" s="13">
        <f>SUM(D14:D14)</f>
        <v>240</v>
      </c>
      <c r="E13" s="13">
        <f>SUM(E14:E14)</f>
        <v>42.05</v>
      </c>
      <c r="F13" s="6">
        <f t="shared" si="0"/>
        <v>17.520833333333332</v>
      </c>
      <c r="G13" s="7">
        <f aca="true" t="shared" si="1" ref="G13:G40">E13*100/D13</f>
        <v>17.520833333333332</v>
      </c>
    </row>
    <row r="14" spans="1:7" s="3" customFormat="1" ht="42.75" customHeight="1">
      <c r="A14" s="57" t="s">
        <v>68</v>
      </c>
      <c r="B14" s="58" t="s">
        <v>87</v>
      </c>
      <c r="C14" s="59">
        <v>240</v>
      </c>
      <c r="D14" s="59">
        <v>240</v>
      </c>
      <c r="E14" s="60">
        <v>42.05</v>
      </c>
      <c r="F14" s="60">
        <f t="shared" si="0"/>
        <v>17.520833333333332</v>
      </c>
      <c r="G14" s="60">
        <f t="shared" si="1"/>
        <v>17.520833333333332</v>
      </c>
    </row>
    <row r="15" spans="1:7" s="3" customFormat="1" ht="12.75">
      <c r="A15" s="36" t="s">
        <v>24</v>
      </c>
      <c r="B15" s="38" t="s">
        <v>25</v>
      </c>
      <c r="C15" s="37">
        <f>C16+C17</f>
        <v>350</v>
      </c>
      <c r="D15" s="37">
        <f>D16+D17</f>
        <v>350</v>
      </c>
      <c r="E15" s="37">
        <f>E16+E17</f>
        <v>103.69999999999999</v>
      </c>
      <c r="F15" s="12">
        <f t="shared" si="0"/>
        <v>29.628571428571423</v>
      </c>
      <c r="G15" s="12">
        <f t="shared" si="1"/>
        <v>29.628571428571423</v>
      </c>
    </row>
    <row r="16" spans="1:7" s="3" customFormat="1" ht="38.25">
      <c r="A16" s="186" t="s">
        <v>233</v>
      </c>
      <c r="B16" s="187" t="s">
        <v>234</v>
      </c>
      <c r="C16" s="11">
        <v>300</v>
      </c>
      <c r="D16" s="11">
        <v>300</v>
      </c>
      <c r="E16" s="12">
        <v>34.1</v>
      </c>
      <c r="F16" s="12">
        <f t="shared" si="0"/>
        <v>11.366666666666667</v>
      </c>
      <c r="G16" s="12">
        <f t="shared" si="1"/>
        <v>11.366666666666667</v>
      </c>
    </row>
    <row r="17" spans="1:7" s="3" customFormat="1" ht="39" thickBot="1">
      <c r="A17" s="68" t="s">
        <v>235</v>
      </c>
      <c r="B17" s="188" t="s">
        <v>236</v>
      </c>
      <c r="C17" s="56">
        <v>50</v>
      </c>
      <c r="D17" s="56">
        <v>50</v>
      </c>
      <c r="E17" s="54">
        <v>69.6</v>
      </c>
      <c r="F17" s="54">
        <f t="shared" si="0"/>
        <v>139.2</v>
      </c>
      <c r="G17" s="54">
        <f t="shared" si="1"/>
        <v>139.2</v>
      </c>
    </row>
    <row r="18" spans="1:7" s="3" customFormat="1" ht="40.5" customHeight="1" thickBot="1">
      <c r="A18" s="66" t="s">
        <v>243</v>
      </c>
      <c r="B18" s="74" t="s">
        <v>244</v>
      </c>
      <c r="C18" s="13">
        <f>C19+C20+C21+C22</f>
        <v>2083</v>
      </c>
      <c r="D18" s="13">
        <f>D19+D20+D21+D22</f>
        <v>2083</v>
      </c>
      <c r="E18" s="13">
        <f>E19+E20+E21+E22</f>
        <v>392.5</v>
      </c>
      <c r="F18" s="13">
        <f>F19+F20+F21+F22</f>
        <v>47.9010390031992</v>
      </c>
      <c r="G18" s="13">
        <f>G19+G20+G21+G22</f>
        <v>47.9010390031992</v>
      </c>
    </row>
    <row r="19" spans="1:7" s="3" customFormat="1" ht="76.5">
      <c r="A19" s="189" t="s">
        <v>245</v>
      </c>
      <c r="B19" s="187" t="s">
        <v>249</v>
      </c>
      <c r="C19" s="59">
        <v>708.2</v>
      </c>
      <c r="D19" s="59">
        <v>708.2</v>
      </c>
      <c r="E19" s="60">
        <v>146</v>
      </c>
      <c r="F19" s="54">
        <f>E19*100/C19</f>
        <v>20.615645297938435</v>
      </c>
      <c r="G19" s="54">
        <f>E19*100/D19</f>
        <v>20.615645297938435</v>
      </c>
    </row>
    <row r="20" spans="1:7" s="3" customFormat="1" ht="89.25">
      <c r="A20" s="189" t="s">
        <v>246</v>
      </c>
      <c r="B20" s="187" t="s">
        <v>250</v>
      </c>
      <c r="C20" s="59">
        <v>20.8</v>
      </c>
      <c r="D20" s="59">
        <v>20.8</v>
      </c>
      <c r="E20" s="60">
        <v>1.5</v>
      </c>
      <c r="F20" s="54">
        <f>E20*100/C20</f>
        <v>7.211538461538462</v>
      </c>
      <c r="G20" s="54">
        <f>E20*100/D20</f>
        <v>7.211538461538462</v>
      </c>
    </row>
    <row r="21" spans="1:7" s="3" customFormat="1" ht="76.5">
      <c r="A21" s="189" t="s">
        <v>247</v>
      </c>
      <c r="B21" s="187" t="s">
        <v>251</v>
      </c>
      <c r="C21" s="11">
        <v>1354</v>
      </c>
      <c r="D21" s="11">
        <v>1354</v>
      </c>
      <c r="E21" s="12">
        <v>271.8</v>
      </c>
      <c r="F21" s="54">
        <f>E21*100/C21</f>
        <v>20.073855243722303</v>
      </c>
      <c r="G21" s="54">
        <f>E21*100/D21</f>
        <v>20.073855243722303</v>
      </c>
    </row>
    <row r="22" spans="1:7" s="3" customFormat="1" ht="77.25" thickBot="1">
      <c r="A22" s="189" t="s">
        <v>248</v>
      </c>
      <c r="B22" s="187" t="s">
        <v>252</v>
      </c>
      <c r="C22" s="56">
        <v>0</v>
      </c>
      <c r="D22" s="56">
        <v>0</v>
      </c>
      <c r="E22" s="54">
        <v>-26.8</v>
      </c>
      <c r="F22" s="54">
        <v>0</v>
      </c>
      <c r="G22" s="54">
        <v>0</v>
      </c>
    </row>
    <row r="23" spans="1:7" s="3" customFormat="1" ht="13.5" thickBot="1">
      <c r="A23" s="24" t="s">
        <v>16</v>
      </c>
      <c r="B23" s="14" t="s">
        <v>8</v>
      </c>
      <c r="C23" s="13">
        <f>C24</f>
        <v>24</v>
      </c>
      <c r="D23" s="13">
        <f>D24</f>
        <v>24</v>
      </c>
      <c r="E23" s="6">
        <f>E24</f>
        <v>6.8</v>
      </c>
      <c r="F23" s="6">
        <f t="shared" si="0"/>
        <v>28.333333333333332</v>
      </c>
      <c r="G23" s="7">
        <f t="shared" si="1"/>
        <v>28.333333333333332</v>
      </c>
    </row>
    <row r="24" spans="1:7" s="3" customFormat="1" ht="78.75" customHeight="1">
      <c r="A24" s="61" t="s">
        <v>14</v>
      </c>
      <c r="B24" s="62" t="s">
        <v>83</v>
      </c>
      <c r="C24" s="59">
        <v>24</v>
      </c>
      <c r="D24" s="59">
        <v>24</v>
      </c>
      <c r="E24" s="60">
        <v>6.8</v>
      </c>
      <c r="F24" s="60">
        <f t="shared" si="0"/>
        <v>28.333333333333332</v>
      </c>
      <c r="G24" s="60">
        <f t="shared" si="1"/>
        <v>28.333333333333332</v>
      </c>
    </row>
    <row r="25" spans="1:7" s="3" customFormat="1" ht="25.5">
      <c r="A25" s="40" t="s">
        <v>15</v>
      </c>
      <c r="B25" s="41" t="s">
        <v>12</v>
      </c>
      <c r="C25" s="42">
        <f>SUM(C26:C27)</f>
        <v>1755</v>
      </c>
      <c r="D25" s="42">
        <f>SUM(D26:D27)</f>
        <v>1755</v>
      </c>
      <c r="E25" s="42">
        <f>SUM(E26:E27)</f>
        <v>383.3</v>
      </c>
      <c r="F25" s="43">
        <f t="shared" si="0"/>
        <v>21.840455840455842</v>
      </c>
      <c r="G25" s="43">
        <f t="shared" si="1"/>
        <v>21.840455840455842</v>
      </c>
    </row>
    <row r="26" spans="1:7" s="3" customFormat="1" ht="89.25">
      <c r="A26" s="27" t="s">
        <v>75</v>
      </c>
      <c r="B26" s="39" t="s">
        <v>84</v>
      </c>
      <c r="C26" s="11">
        <v>1725</v>
      </c>
      <c r="D26" s="11">
        <v>1725</v>
      </c>
      <c r="E26" s="11">
        <v>374.2</v>
      </c>
      <c r="F26" s="12">
        <f t="shared" si="0"/>
        <v>21.692753623188405</v>
      </c>
      <c r="G26" s="12">
        <f t="shared" si="1"/>
        <v>21.692753623188405</v>
      </c>
    </row>
    <row r="27" spans="1:7" s="3" customFormat="1" ht="90" thickBot="1">
      <c r="A27" s="63" t="s">
        <v>74</v>
      </c>
      <c r="B27" s="64" t="s">
        <v>255</v>
      </c>
      <c r="C27" s="56">
        <v>30</v>
      </c>
      <c r="D27" s="56">
        <v>30</v>
      </c>
      <c r="E27" s="54">
        <v>9.1</v>
      </c>
      <c r="F27" s="54">
        <f t="shared" si="0"/>
        <v>30.333333333333332</v>
      </c>
      <c r="G27" s="54">
        <f t="shared" si="1"/>
        <v>30.333333333333332</v>
      </c>
    </row>
    <row r="28" spans="1:7" s="3" customFormat="1" ht="26.25" thickBot="1">
      <c r="A28" s="26" t="s">
        <v>26</v>
      </c>
      <c r="B28" s="15" t="s">
        <v>27</v>
      </c>
      <c r="C28" s="13">
        <f>C29</f>
        <v>65</v>
      </c>
      <c r="D28" s="13">
        <f>D29</f>
        <v>65</v>
      </c>
      <c r="E28" s="13">
        <f>E29</f>
        <v>8.8</v>
      </c>
      <c r="F28" s="13">
        <f>F29</f>
        <v>13.53846153846154</v>
      </c>
      <c r="G28" s="7">
        <f t="shared" si="1"/>
        <v>13.53846153846154</v>
      </c>
    </row>
    <row r="29" spans="1:7" s="3" customFormat="1" ht="51.75" thickBot="1">
      <c r="A29" s="65" t="s">
        <v>28</v>
      </c>
      <c r="B29" s="29" t="s">
        <v>85</v>
      </c>
      <c r="C29" s="30">
        <v>65</v>
      </c>
      <c r="D29" s="30">
        <v>65</v>
      </c>
      <c r="E29" s="31">
        <v>8.8</v>
      </c>
      <c r="F29" s="31">
        <f t="shared" si="0"/>
        <v>13.53846153846154</v>
      </c>
      <c r="G29" s="31">
        <f t="shared" si="1"/>
        <v>13.53846153846154</v>
      </c>
    </row>
    <row r="30" spans="1:7" s="3" customFormat="1" ht="26.25" thickBot="1">
      <c r="A30" s="26" t="s">
        <v>30</v>
      </c>
      <c r="B30" s="15" t="s">
        <v>31</v>
      </c>
      <c r="C30" s="13">
        <f>C31</f>
        <v>616</v>
      </c>
      <c r="D30" s="13">
        <f>D31</f>
        <v>616</v>
      </c>
      <c r="E30" s="13">
        <f>E31</f>
        <v>0</v>
      </c>
      <c r="F30" s="6">
        <v>0</v>
      </c>
      <c r="G30" s="7">
        <f>E30*100/D30</f>
        <v>0</v>
      </c>
    </row>
    <row r="31" spans="1:7" s="3" customFormat="1" ht="27.75" customHeight="1" thickBot="1">
      <c r="A31" s="65" t="s">
        <v>86</v>
      </c>
      <c r="B31" s="29" t="s">
        <v>69</v>
      </c>
      <c r="C31" s="30">
        <v>616</v>
      </c>
      <c r="D31" s="30">
        <v>616</v>
      </c>
      <c r="E31" s="31">
        <v>0</v>
      </c>
      <c r="F31" s="31">
        <v>0</v>
      </c>
      <c r="G31" s="31">
        <f>E31*100/D31</f>
        <v>0</v>
      </c>
    </row>
    <row r="32" spans="1:7" s="3" customFormat="1" ht="26.25" thickBot="1">
      <c r="A32" s="66" t="s">
        <v>88</v>
      </c>
      <c r="B32" s="15" t="s">
        <v>89</v>
      </c>
      <c r="C32" s="67">
        <v>0</v>
      </c>
      <c r="D32" s="67">
        <f>D33</f>
        <v>0</v>
      </c>
      <c r="E32" s="67">
        <f>E33</f>
        <v>0</v>
      </c>
      <c r="F32" s="6">
        <v>0</v>
      </c>
      <c r="G32" s="7">
        <v>0</v>
      </c>
    </row>
    <row r="33" spans="1:7" s="3" customFormat="1" ht="51.75" thickBot="1">
      <c r="A33" s="68" t="s">
        <v>90</v>
      </c>
      <c r="B33" s="29" t="s">
        <v>91</v>
      </c>
      <c r="C33" s="69">
        <v>0</v>
      </c>
      <c r="D33" s="69">
        <v>0</v>
      </c>
      <c r="E33" s="69">
        <v>0</v>
      </c>
      <c r="F33" s="31">
        <v>0</v>
      </c>
      <c r="G33" s="31">
        <v>0</v>
      </c>
    </row>
    <row r="34" spans="1:7" s="3" customFormat="1" ht="26.25" thickBot="1">
      <c r="A34" s="73" t="s">
        <v>92</v>
      </c>
      <c r="B34" s="74" t="s">
        <v>93</v>
      </c>
      <c r="C34" s="75">
        <v>0</v>
      </c>
      <c r="D34" s="75">
        <v>0</v>
      </c>
      <c r="E34" s="75">
        <f>E35</f>
        <v>0</v>
      </c>
      <c r="F34" s="6">
        <v>0</v>
      </c>
      <c r="G34" s="7">
        <v>0</v>
      </c>
    </row>
    <row r="35" spans="1:7" s="3" customFormat="1" ht="26.25" thickBot="1">
      <c r="A35" s="70" t="s">
        <v>94</v>
      </c>
      <c r="B35" s="71" t="s">
        <v>93</v>
      </c>
      <c r="C35" s="72">
        <v>0</v>
      </c>
      <c r="D35" s="72">
        <v>0</v>
      </c>
      <c r="E35" s="72">
        <v>0</v>
      </c>
      <c r="F35" s="60">
        <v>0</v>
      </c>
      <c r="G35" s="60">
        <v>0</v>
      </c>
    </row>
    <row r="36" spans="1:7" s="3" customFormat="1" ht="14.25" thickBot="1">
      <c r="A36" s="76" t="s">
        <v>17</v>
      </c>
      <c r="B36" s="77" t="s">
        <v>9</v>
      </c>
      <c r="C36" s="9">
        <f>C37</f>
        <v>16878</v>
      </c>
      <c r="D36" s="9">
        <f>D37</f>
        <v>16766.800000000003</v>
      </c>
      <c r="E36" s="9">
        <f>E37</f>
        <v>3047.0000000000005</v>
      </c>
      <c r="F36" s="9">
        <f>F37</f>
        <v>37.45122467564051</v>
      </c>
      <c r="G36" s="9">
        <f>G37</f>
        <v>47.7590414445568</v>
      </c>
    </row>
    <row r="37" spans="1:7" s="3" customFormat="1" ht="26.25" thickBot="1">
      <c r="A37" s="78" t="s">
        <v>18</v>
      </c>
      <c r="B37" s="83" t="s">
        <v>10</v>
      </c>
      <c r="C37" s="79">
        <f>C38+C41+C42</f>
        <v>16878</v>
      </c>
      <c r="D37" s="79">
        <f>D38+D41+D42</f>
        <v>16766.800000000003</v>
      </c>
      <c r="E37" s="79">
        <f>E38+E41+E42</f>
        <v>3047.0000000000005</v>
      </c>
      <c r="F37" s="79">
        <f>F38+F41+F42</f>
        <v>37.45122467564051</v>
      </c>
      <c r="G37" s="79">
        <f>G38+G41+G42</f>
        <v>47.7590414445568</v>
      </c>
    </row>
    <row r="38" spans="1:7" s="3" customFormat="1" ht="26.25" thickBot="1">
      <c r="A38" s="24" t="s">
        <v>19</v>
      </c>
      <c r="B38" s="16" t="s">
        <v>32</v>
      </c>
      <c r="C38" s="9">
        <f>SUM(C39:C40)</f>
        <v>14703.2</v>
      </c>
      <c r="D38" s="9">
        <f>SUM(D39:D40)</f>
        <v>14703.2</v>
      </c>
      <c r="E38" s="9">
        <f>SUM(E39:E40)</f>
        <v>2940.9</v>
      </c>
      <c r="F38" s="6">
        <f t="shared" si="0"/>
        <v>20.00176832254203</v>
      </c>
      <c r="G38" s="7">
        <f t="shared" si="1"/>
        <v>20.00176832254203</v>
      </c>
    </row>
    <row r="39" spans="1:7" s="3" customFormat="1" ht="25.5">
      <c r="A39" s="57" t="s">
        <v>70</v>
      </c>
      <c r="B39" s="80" t="s">
        <v>78</v>
      </c>
      <c r="C39" s="81">
        <v>2561.7</v>
      </c>
      <c r="D39" s="81">
        <v>2561.7</v>
      </c>
      <c r="E39" s="82">
        <v>512.6</v>
      </c>
      <c r="F39" s="60">
        <f t="shared" si="0"/>
        <v>20.010149510090958</v>
      </c>
      <c r="G39" s="60">
        <f t="shared" si="1"/>
        <v>20.010149510090958</v>
      </c>
    </row>
    <row r="40" spans="1:7" s="3" customFormat="1" ht="38.25">
      <c r="A40" s="34" t="s">
        <v>71</v>
      </c>
      <c r="B40" s="17" t="s">
        <v>77</v>
      </c>
      <c r="C40" s="18">
        <v>12141.5</v>
      </c>
      <c r="D40" s="18">
        <v>12141.5</v>
      </c>
      <c r="E40" s="19">
        <v>2428.3</v>
      </c>
      <c r="F40" s="12">
        <f t="shared" si="0"/>
        <v>20.000000000000004</v>
      </c>
      <c r="G40" s="12">
        <f t="shared" si="1"/>
        <v>20.000000000000004</v>
      </c>
    </row>
    <row r="41" spans="1:7" s="3" customFormat="1" ht="39.75" customHeight="1">
      <c r="A41" s="35" t="s">
        <v>72</v>
      </c>
      <c r="B41" s="17" t="s">
        <v>76</v>
      </c>
      <c r="C41" s="18">
        <v>378.2</v>
      </c>
      <c r="D41" s="18">
        <v>221.2</v>
      </c>
      <c r="E41" s="19">
        <v>55.3</v>
      </c>
      <c r="F41" s="12">
        <f>E41*100/C41</f>
        <v>14.621893178212586</v>
      </c>
      <c r="G41" s="12">
        <f>E41*100/D41</f>
        <v>25</v>
      </c>
    </row>
    <row r="42" spans="1:7" s="3" customFormat="1" ht="26.25" thickBot="1">
      <c r="A42" s="50" t="s">
        <v>73</v>
      </c>
      <c r="B42" s="51" t="s">
        <v>79</v>
      </c>
      <c r="C42" s="52">
        <v>1796.6</v>
      </c>
      <c r="D42" s="52">
        <v>1842.4</v>
      </c>
      <c r="E42" s="53">
        <v>50.8</v>
      </c>
      <c r="F42" s="54">
        <f>E42*100/C42</f>
        <v>2.8275631748858956</v>
      </c>
      <c r="G42" s="54">
        <f>E42*100/D42</f>
        <v>2.7572731220147633</v>
      </c>
    </row>
    <row r="43" spans="1:7" s="3" customFormat="1" ht="14.25" thickBot="1">
      <c r="A43" s="20"/>
      <c r="B43" s="21" t="s">
        <v>11</v>
      </c>
      <c r="C43" s="5">
        <f>C8+C36</f>
        <v>33911</v>
      </c>
      <c r="D43" s="5">
        <f>D8+D36</f>
        <v>33799.8</v>
      </c>
      <c r="E43" s="5">
        <f>E8+E36</f>
        <v>7281.450000000001</v>
      </c>
      <c r="F43" s="5">
        <f>E43*100/C43</f>
        <v>21.47223614756274</v>
      </c>
      <c r="G43" s="7">
        <f>E43*100/D43</f>
        <v>21.542878951946463</v>
      </c>
    </row>
    <row r="44" spans="1:6" ht="12.75">
      <c r="A44" s="28"/>
      <c r="F44" s="22"/>
    </row>
    <row r="46" ht="12.75">
      <c r="B46" s="23"/>
    </row>
  </sheetData>
  <sheetProtection/>
  <mergeCells count="8">
    <mergeCell ref="E3:E6"/>
    <mergeCell ref="F3:F6"/>
    <mergeCell ref="G3:G6"/>
    <mergeCell ref="A1:G1"/>
    <mergeCell ref="A3:A6"/>
    <mergeCell ref="B3:B6"/>
    <mergeCell ref="C3:C6"/>
    <mergeCell ref="D3:D6"/>
  </mergeCells>
  <printOptions/>
  <pageMargins left="0.7874015748031497" right="0.3937007874015748" top="0.3937007874015748" bottom="0.3937007874015748" header="0" footer="0"/>
  <pageSetup fitToWidth="0" fitToHeight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zoomScalePageLayoutView="0" workbookViewId="0" topLeftCell="A1">
      <selection activeCell="F33" sqref="F33"/>
    </sheetView>
  </sheetViews>
  <sheetFormatPr defaultColWidth="8.00390625" defaultRowHeight="12.75"/>
  <cols>
    <col min="1" max="1" width="43.25390625" style="84" customWidth="1"/>
    <col min="2" max="2" width="5.875" style="84" customWidth="1"/>
    <col min="3" max="3" width="4.625" style="84" customWidth="1"/>
    <col min="4" max="4" width="9.25390625" style="84" customWidth="1"/>
    <col min="5" max="5" width="10.125" style="84" customWidth="1"/>
    <col min="6" max="6" width="11.75390625" style="84" customWidth="1"/>
    <col min="7" max="7" width="10.625" style="84" customWidth="1"/>
    <col min="8" max="8" width="12.75390625" style="84" customWidth="1"/>
    <col min="9" max="16384" width="8.00390625" style="84" customWidth="1"/>
  </cols>
  <sheetData>
    <row r="1" spans="1:8" ht="47.25" customHeight="1">
      <c r="A1" s="194" t="s">
        <v>237</v>
      </c>
      <c r="B1" s="194"/>
      <c r="C1" s="194"/>
      <c r="D1" s="194"/>
      <c r="E1" s="194"/>
      <c r="F1" s="194"/>
      <c r="G1" s="194"/>
      <c r="H1" s="194"/>
    </row>
    <row r="2" spans="1:8" ht="76.5">
      <c r="A2" s="92" t="s">
        <v>65</v>
      </c>
      <c r="B2" s="93" t="s">
        <v>64</v>
      </c>
      <c r="C2" s="93" t="s">
        <v>63</v>
      </c>
      <c r="D2" s="93" t="s">
        <v>62</v>
      </c>
      <c r="E2" s="93" t="s">
        <v>238</v>
      </c>
      <c r="F2" s="117" t="s">
        <v>239</v>
      </c>
      <c r="G2" s="94" t="s">
        <v>61</v>
      </c>
      <c r="H2" s="94" t="s">
        <v>60</v>
      </c>
    </row>
    <row r="3" spans="1:8" ht="13.5" customHeight="1">
      <c r="A3" s="95">
        <v>1</v>
      </c>
      <c r="B3" s="93">
        <v>2</v>
      </c>
      <c r="C3" s="93">
        <v>3</v>
      </c>
      <c r="D3" s="93">
        <v>4</v>
      </c>
      <c r="E3" s="95">
        <v>5</v>
      </c>
      <c r="F3" s="96">
        <v>6</v>
      </c>
      <c r="G3" s="97">
        <v>7</v>
      </c>
      <c r="H3" s="85">
        <v>8</v>
      </c>
    </row>
    <row r="4" spans="1:8" s="86" customFormat="1" ht="15" customHeight="1">
      <c r="A4" s="98" t="s">
        <v>59</v>
      </c>
      <c r="B4" s="99">
        <v>1</v>
      </c>
      <c r="C4" s="99" t="s">
        <v>36</v>
      </c>
      <c r="D4" s="112">
        <f>D5+D6+D8+D9+D7</f>
        <v>10336</v>
      </c>
      <c r="E4" s="112">
        <f>E5+E6+E8+E9+E7</f>
        <v>11179.8</v>
      </c>
      <c r="F4" s="112">
        <f>F5+F6+F8+F9+F7</f>
        <v>3509.87</v>
      </c>
      <c r="G4" s="106">
        <f>F4*100/D4</f>
        <v>33.9577205882353</v>
      </c>
      <c r="H4" s="113">
        <f aca="true" t="shared" si="0" ref="H4:H12">F4*100/E4</f>
        <v>31.394747669904653</v>
      </c>
    </row>
    <row r="5" spans="1:8" ht="38.25">
      <c r="A5" s="100" t="s">
        <v>66</v>
      </c>
      <c r="B5" s="101">
        <v>1</v>
      </c>
      <c r="C5" s="101">
        <v>2</v>
      </c>
      <c r="D5" s="114">
        <v>2630</v>
      </c>
      <c r="E5" s="102">
        <v>2630</v>
      </c>
      <c r="F5" s="102">
        <v>769.91</v>
      </c>
      <c r="G5" s="115">
        <f aca="true" t="shared" si="1" ref="G5:G12">F5*100/D5</f>
        <v>29.274144486692016</v>
      </c>
      <c r="H5" s="115">
        <f t="shared" si="0"/>
        <v>29.274144486692016</v>
      </c>
    </row>
    <row r="6" spans="1:8" ht="51">
      <c r="A6" s="100" t="s">
        <v>58</v>
      </c>
      <c r="B6" s="101">
        <v>1</v>
      </c>
      <c r="C6" s="101">
        <v>4</v>
      </c>
      <c r="D6" s="114">
        <v>7155.5</v>
      </c>
      <c r="E6" s="102">
        <v>7205.5</v>
      </c>
      <c r="F6" s="102">
        <v>2696.9</v>
      </c>
      <c r="G6" s="115">
        <f t="shared" si="1"/>
        <v>37.689888896652924</v>
      </c>
      <c r="H6" s="115">
        <f t="shared" si="0"/>
        <v>37.4283533411977</v>
      </c>
    </row>
    <row r="7" spans="1:8" ht="38.25">
      <c r="A7" s="100" t="s">
        <v>57</v>
      </c>
      <c r="B7" s="101">
        <v>1</v>
      </c>
      <c r="C7" s="101">
        <v>6</v>
      </c>
      <c r="D7" s="114">
        <v>0</v>
      </c>
      <c r="E7" s="102">
        <v>0</v>
      </c>
      <c r="F7" s="102">
        <v>0</v>
      </c>
      <c r="G7" s="115">
        <v>0</v>
      </c>
      <c r="H7" s="115">
        <v>0</v>
      </c>
    </row>
    <row r="8" spans="1:8" ht="12.75">
      <c r="A8" s="100" t="s">
        <v>56</v>
      </c>
      <c r="B8" s="101">
        <v>1</v>
      </c>
      <c r="C8" s="101">
        <v>11</v>
      </c>
      <c r="D8" s="114">
        <v>54</v>
      </c>
      <c r="E8" s="102">
        <v>54</v>
      </c>
      <c r="F8" s="102">
        <v>0</v>
      </c>
      <c r="G8" s="113">
        <f t="shared" si="1"/>
        <v>0</v>
      </c>
      <c r="H8" s="115">
        <v>0</v>
      </c>
    </row>
    <row r="9" spans="1:8" ht="12.75">
      <c r="A9" s="100" t="s">
        <v>55</v>
      </c>
      <c r="B9" s="101">
        <v>1</v>
      </c>
      <c r="C9" s="101">
        <v>13</v>
      </c>
      <c r="D9" s="114">
        <v>496.5</v>
      </c>
      <c r="E9" s="103">
        <v>1290.3</v>
      </c>
      <c r="F9" s="103">
        <v>43.06</v>
      </c>
      <c r="G9" s="115">
        <f t="shared" si="1"/>
        <v>8.672708962739174</v>
      </c>
      <c r="H9" s="115">
        <f t="shared" si="0"/>
        <v>3.33720840114702</v>
      </c>
    </row>
    <row r="10" spans="1:8" ht="12.75">
      <c r="A10" s="104" t="s">
        <v>54</v>
      </c>
      <c r="B10" s="105">
        <v>2</v>
      </c>
      <c r="C10" s="105"/>
      <c r="D10" s="116">
        <f>D11</f>
        <v>378.2</v>
      </c>
      <c r="E10" s="106">
        <f>E11</f>
        <v>221.2</v>
      </c>
      <c r="F10" s="106">
        <f>F11</f>
        <v>39.3</v>
      </c>
      <c r="G10" s="115">
        <f t="shared" si="1"/>
        <v>10.391327340031728</v>
      </c>
      <c r="H10" s="113">
        <f t="shared" si="0"/>
        <v>17.766726943942132</v>
      </c>
    </row>
    <row r="11" spans="1:8" ht="12" customHeight="1">
      <c r="A11" s="100" t="s">
        <v>53</v>
      </c>
      <c r="B11" s="101">
        <v>2</v>
      </c>
      <c r="C11" s="101">
        <v>3</v>
      </c>
      <c r="D11" s="114">
        <v>378.2</v>
      </c>
      <c r="E11" s="102">
        <v>221.2</v>
      </c>
      <c r="F11" s="102">
        <v>39.3</v>
      </c>
      <c r="G11" s="115">
        <f t="shared" si="1"/>
        <v>10.391327340031728</v>
      </c>
      <c r="H11" s="115">
        <f t="shared" si="0"/>
        <v>17.766726943942132</v>
      </c>
    </row>
    <row r="12" spans="1:8" s="86" customFormat="1" ht="25.5">
      <c r="A12" s="104" t="s">
        <v>52</v>
      </c>
      <c r="B12" s="105">
        <v>3</v>
      </c>
      <c r="C12" s="105" t="s">
        <v>36</v>
      </c>
      <c r="D12" s="116">
        <f>SUM(D13:D13)</f>
        <v>332.7</v>
      </c>
      <c r="E12" s="106">
        <f>SUM(E13:E13)</f>
        <v>227.7</v>
      </c>
      <c r="F12" s="106">
        <f>SUM(F13:F13)</f>
        <v>0</v>
      </c>
      <c r="G12" s="113">
        <f t="shared" si="1"/>
        <v>0</v>
      </c>
      <c r="H12" s="113">
        <f t="shared" si="0"/>
        <v>0</v>
      </c>
    </row>
    <row r="13" spans="1:8" ht="38.25">
      <c r="A13" s="100" t="s">
        <v>80</v>
      </c>
      <c r="B13" s="101">
        <v>3</v>
      </c>
      <c r="C13" s="101">
        <v>9</v>
      </c>
      <c r="D13" s="114">
        <v>332.7</v>
      </c>
      <c r="E13" s="102">
        <v>227.7</v>
      </c>
      <c r="F13" s="102">
        <v>0</v>
      </c>
      <c r="G13" s="115">
        <f>F13*100/D13</f>
        <v>0</v>
      </c>
      <c r="H13" s="115">
        <f aca="true" t="shared" si="2" ref="H13:H37">F13*100/E13</f>
        <v>0</v>
      </c>
    </row>
    <row r="14" spans="1:8" s="86" customFormat="1" ht="14.25" customHeight="1">
      <c r="A14" s="104" t="s">
        <v>51</v>
      </c>
      <c r="B14" s="105">
        <v>4</v>
      </c>
      <c r="C14" s="105" t="s">
        <v>36</v>
      </c>
      <c r="D14" s="116">
        <f>SUM(D15:D18)</f>
        <v>2762.1</v>
      </c>
      <c r="E14" s="116">
        <f>SUM(E15:E18)</f>
        <v>2976.9</v>
      </c>
      <c r="F14" s="116">
        <f>SUM(F15:F18)</f>
        <v>321.09999999999997</v>
      </c>
      <c r="G14" s="116">
        <f>SUM(G15:G18)</f>
        <v>40.887776717252535</v>
      </c>
      <c r="H14" s="116">
        <f>SUM(H15:H18)</f>
        <v>21.57861506178738</v>
      </c>
    </row>
    <row r="15" spans="1:8" ht="12.75">
      <c r="A15" s="100" t="s">
        <v>50</v>
      </c>
      <c r="B15" s="101">
        <v>4</v>
      </c>
      <c r="C15" s="101">
        <v>1</v>
      </c>
      <c r="D15" s="114">
        <v>0</v>
      </c>
      <c r="E15" s="102">
        <v>45.8</v>
      </c>
      <c r="F15" s="102">
        <v>0</v>
      </c>
      <c r="G15" s="115">
        <v>0</v>
      </c>
      <c r="H15" s="115">
        <f t="shared" si="2"/>
        <v>0</v>
      </c>
    </row>
    <row r="16" spans="1:8" ht="15.75" customHeight="1">
      <c r="A16" s="100" t="s">
        <v>49</v>
      </c>
      <c r="B16" s="101">
        <v>4</v>
      </c>
      <c r="C16" s="101">
        <v>9</v>
      </c>
      <c r="D16" s="114">
        <v>2562.1</v>
      </c>
      <c r="E16" s="102">
        <v>2562.1</v>
      </c>
      <c r="F16" s="102">
        <v>295.26</v>
      </c>
      <c r="G16" s="115">
        <f aca="true" t="shared" si="3" ref="G16:G29">F16*100/D16</f>
        <v>11.524140353616176</v>
      </c>
      <c r="H16" s="115">
        <f t="shared" si="2"/>
        <v>11.524140353616176</v>
      </c>
    </row>
    <row r="17" spans="1:8" ht="15.75" customHeight="1">
      <c r="A17" s="100" t="s">
        <v>48</v>
      </c>
      <c r="B17" s="101">
        <v>4</v>
      </c>
      <c r="C17" s="101">
        <v>10</v>
      </c>
      <c r="D17" s="114">
        <v>88</v>
      </c>
      <c r="E17" s="102">
        <v>257</v>
      </c>
      <c r="F17" s="102">
        <v>25.84</v>
      </c>
      <c r="G17" s="115">
        <f t="shared" si="3"/>
        <v>29.363636363636363</v>
      </c>
      <c r="H17" s="115">
        <f t="shared" si="2"/>
        <v>10.054474708171206</v>
      </c>
    </row>
    <row r="18" spans="1:8" ht="15.75" customHeight="1">
      <c r="A18" s="100" t="s">
        <v>67</v>
      </c>
      <c r="B18" s="101">
        <v>4</v>
      </c>
      <c r="C18" s="101">
        <v>12</v>
      </c>
      <c r="D18" s="114">
        <v>112</v>
      </c>
      <c r="E18" s="102">
        <v>112</v>
      </c>
      <c r="F18" s="102">
        <v>0</v>
      </c>
      <c r="G18" s="115">
        <f t="shared" si="3"/>
        <v>0</v>
      </c>
      <c r="H18" s="115">
        <v>0</v>
      </c>
    </row>
    <row r="19" spans="1:8" s="86" customFormat="1" ht="12.75">
      <c r="A19" s="104" t="s">
        <v>47</v>
      </c>
      <c r="B19" s="105">
        <v>5</v>
      </c>
      <c r="C19" s="105" t="s">
        <v>36</v>
      </c>
      <c r="D19" s="116">
        <f>SUM(D22:D24)</f>
        <v>2530.7</v>
      </c>
      <c r="E19" s="106">
        <f>SUM(E22:E24)</f>
        <v>3395.8</v>
      </c>
      <c r="F19" s="106">
        <f>SUM(F22:F24)</f>
        <v>83.15</v>
      </c>
      <c r="G19" s="113">
        <f t="shared" si="3"/>
        <v>3.285652191093374</v>
      </c>
      <c r="H19" s="113">
        <f t="shared" si="2"/>
        <v>2.448612992520172</v>
      </c>
    </row>
    <row r="20" spans="1:8" ht="12.75" hidden="1">
      <c r="A20" s="100" t="s">
        <v>46</v>
      </c>
      <c r="B20" s="101">
        <v>5</v>
      </c>
      <c r="C20" s="101">
        <v>1</v>
      </c>
      <c r="D20" s="114"/>
      <c r="E20" s="102"/>
      <c r="F20" s="102" t="s">
        <v>36</v>
      </c>
      <c r="G20" s="115" t="e">
        <f t="shared" si="3"/>
        <v>#VALUE!</v>
      </c>
      <c r="H20" s="113" t="e">
        <f t="shared" si="2"/>
        <v>#VALUE!</v>
      </c>
    </row>
    <row r="21" spans="1:8" ht="12.75" hidden="1">
      <c r="A21" s="100" t="s">
        <v>45</v>
      </c>
      <c r="B21" s="101">
        <v>5</v>
      </c>
      <c r="C21" s="101">
        <v>2</v>
      </c>
      <c r="D21" s="114"/>
      <c r="E21" s="102"/>
      <c r="F21" s="102"/>
      <c r="G21" s="115" t="e">
        <f t="shared" si="3"/>
        <v>#DIV/0!</v>
      </c>
      <c r="H21" s="113" t="e">
        <f t="shared" si="2"/>
        <v>#DIV/0!</v>
      </c>
    </row>
    <row r="22" spans="1:8" ht="12.75">
      <c r="A22" s="100" t="s">
        <v>46</v>
      </c>
      <c r="B22" s="101">
        <v>5</v>
      </c>
      <c r="C22" s="101">
        <v>1</v>
      </c>
      <c r="D22" s="114">
        <v>154</v>
      </c>
      <c r="E22" s="102">
        <v>154</v>
      </c>
      <c r="F22" s="102">
        <v>10.65</v>
      </c>
      <c r="G22" s="115">
        <f t="shared" si="3"/>
        <v>6.915584415584416</v>
      </c>
      <c r="H22" s="115">
        <f t="shared" si="2"/>
        <v>6.915584415584416</v>
      </c>
    </row>
    <row r="23" spans="1:8" ht="12.75">
      <c r="A23" s="100" t="s">
        <v>45</v>
      </c>
      <c r="B23" s="101">
        <v>5</v>
      </c>
      <c r="C23" s="101">
        <v>2</v>
      </c>
      <c r="D23" s="114">
        <v>1263.7</v>
      </c>
      <c r="E23" s="102">
        <v>1848.8</v>
      </c>
      <c r="F23" s="102">
        <v>0</v>
      </c>
      <c r="G23" s="115">
        <f t="shared" si="3"/>
        <v>0</v>
      </c>
      <c r="H23" s="115">
        <f t="shared" si="2"/>
        <v>0</v>
      </c>
    </row>
    <row r="24" spans="1:8" ht="12.75">
      <c r="A24" s="100" t="s">
        <v>44</v>
      </c>
      <c r="B24" s="101">
        <v>5</v>
      </c>
      <c r="C24" s="101">
        <v>3</v>
      </c>
      <c r="D24" s="114">
        <v>1113</v>
      </c>
      <c r="E24" s="102">
        <v>1393</v>
      </c>
      <c r="F24" s="102">
        <v>72.5</v>
      </c>
      <c r="G24" s="115">
        <f t="shared" si="3"/>
        <v>6.51392632524708</v>
      </c>
      <c r="H24" s="115">
        <f t="shared" si="2"/>
        <v>5.2045944005743</v>
      </c>
    </row>
    <row r="25" spans="1:8" ht="12.75" hidden="1">
      <c r="A25" s="104" t="s">
        <v>43</v>
      </c>
      <c r="B25" s="105">
        <v>6</v>
      </c>
      <c r="C25" s="101"/>
      <c r="D25" s="114"/>
      <c r="E25" s="106">
        <f>E26</f>
        <v>0</v>
      </c>
      <c r="F25" s="102"/>
      <c r="G25" s="115" t="e">
        <f t="shared" si="3"/>
        <v>#DIV/0!</v>
      </c>
      <c r="H25" s="113" t="e">
        <f t="shared" si="2"/>
        <v>#DIV/0!</v>
      </c>
    </row>
    <row r="26" spans="1:8" ht="25.5" hidden="1">
      <c r="A26" s="107" t="s">
        <v>42</v>
      </c>
      <c r="B26" s="101">
        <v>6</v>
      </c>
      <c r="C26" s="101">
        <v>3</v>
      </c>
      <c r="D26" s="114"/>
      <c r="E26" s="102"/>
      <c r="F26" s="102"/>
      <c r="G26" s="115" t="e">
        <f t="shared" si="3"/>
        <v>#DIV/0!</v>
      </c>
      <c r="H26" s="113" t="e">
        <f t="shared" si="2"/>
        <v>#DIV/0!</v>
      </c>
    </row>
    <row r="27" spans="1:8" ht="12.75" hidden="1">
      <c r="A27" s="100" t="s">
        <v>41</v>
      </c>
      <c r="B27" s="101">
        <v>7</v>
      </c>
      <c r="C27" s="101">
        <v>9</v>
      </c>
      <c r="D27" s="114"/>
      <c r="E27" s="102"/>
      <c r="F27" s="102" t="s">
        <v>36</v>
      </c>
      <c r="G27" s="115" t="e">
        <f t="shared" si="3"/>
        <v>#VALUE!</v>
      </c>
      <c r="H27" s="113" t="e">
        <f t="shared" si="2"/>
        <v>#VALUE!</v>
      </c>
    </row>
    <row r="28" spans="1:8" s="86" customFormat="1" ht="12.75">
      <c r="A28" s="104" t="s">
        <v>81</v>
      </c>
      <c r="B28" s="105">
        <v>8</v>
      </c>
      <c r="C28" s="105" t="s">
        <v>36</v>
      </c>
      <c r="D28" s="116">
        <f>SUM(D29:D30)</f>
        <v>13865.300000000001</v>
      </c>
      <c r="E28" s="106">
        <f>SUM(E29:E30)</f>
        <v>13612.800000000001</v>
      </c>
      <c r="F28" s="106">
        <f>SUM(F29:F30)</f>
        <v>2100.5</v>
      </c>
      <c r="G28" s="113">
        <f t="shared" si="3"/>
        <v>15.149329621429034</v>
      </c>
      <c r="H28" s="113">
        <f t="shared" si="2"/>
        <v>15.430330277385988</v>
      </c>
    </row>
    <row r="29" spans="1:8" ht="12" customHeight="1">
      <c r="A29" s="100" t="s">
        <v>40</v>
      </c>
      <c r="B29" s="101">
        <v>8</v>
      </c>
      <c r="C29" s="101">
        <v>1</v>
      </c>
      <c r="D29" s="114">
        <v>216.2</v>
      </c>
      <c r="E29" s="102">
        <v>216.2</v>
      </c>
      <c r="F29" s="102">
        <v>0</v>
      </c>
      <c r="G29" s="115">
        <f t="shared" si="3"/>
        <v>0</v>
      </c>
      <c r="H29" s="115">
        <f t="shared" si="2"/>
        <v>0</v>
      </c>
    </row>
    <row r="30" spans="1:8" ht="12.75">
      <c r="A30" s="100" t="s">
        <v>95</v>
      </c>
      <c r="B30" s="101">
        <v>8</v>
      </c>
      <c r="C30" s="101">
        <v>1</v>
      </c>
      <c r="D30" s="114">
        <v>13649.1</v>
      </c>
      <c r="E30" s="102">
        <v>13396.6</v>
      </c>
      <c r="F30" s="102">
        <v>2100.5</v>
      </c>
      <c r="G30" s="115">
        <f>F30*100/D30</f>
        <v>15.389293066942143</v>
      </c>
      <c r="H30" s="115">
        <f>F30*100/E30</f>
        <v>15.679351477240493</v>
      </c>
    </row>
    <row r="31" spans="1:10" s="86" customFormat="1" ht="12.75">
      <c r="A31" s="104" t="s">
        <v>38</v>
      </c>
      <c r="B31" s="105">
        <v>11</v>
      </c>
      <c r="C31" s="105" t="s">
        <v>36</v>
      </c>
      <c r="D31" s="116">
        <f>D33+D34+D32</f>
        <v>3706</v>
      </c>
      <c r="E31" s="116">
        <f>E33+E34+E32</f>
        <v>3958.5</v>
      </c>
      <c r="F31" s="116">
        <f>F33+F34+F32</f>
        <v>684.99</v>
      </c>
      <c r="G31" s="116">
        <f>G33+G34+G32</f>
        <v>18.654411764705884</v>
      </c>
      <c r="H31" s="116">
        <f>H33+H34+H32</f>
        <v>17.454197987004715</v>
      </c>
      <c r="J31" s="86" t="s">
        <v>39</v>
      </c>
    </row>
    <row r="32" spans="1:8" s="86" customFormat="1" ht="12.75">
      <c r="A32" s="100" t="s">
        <v>96</v>
      </c>
      <c r="B32" s="101">
        <v>11</v>
      </c>
      <c r="C32" s="101">
        <v>1</v>
      </c>
      <c r="D32" s="114">
        <v>3672</v>
      </c>
      <c r="E32" s="108">
        <v>3924.5</v>
      </c>
      <c r="F32" s="102">
        <v>684.99</v>
      </c>
      <c r="G32" s="115">
        <f>F32*100/D32</f>
        <v>18.654411764705884</v>
      </c>
      <c r="H32" s="115">
        <f>F32*100/E32</f>
        <v>17.454197987004715</v>
      </c>
    </row>
    <row r="33" spans="1:8" ht="12.75">
      <c r="A33" s="100" t="s">
        <v>38</v>
      </c>
      <c r="B33" s="101">
        <v>11</v>
      </c>
      <c r="C33" s="101">
        <v>1</v>
      </c>
      <c r="D33" s="114">
        <v>29</v>
      </c>
      <c r="E33" s="108">
        <v>29</v>
      </c>
      <c r="F33" s="102">
        <v>0</v>
      </c>
      <c r="G33" s="115">
        <f>F33*100/D33</f>
        <v>0</v>
      </c>
      <c r="H33" s="115">
        <f t="shared" si="2"/>
        <v>0</v>
      </c>
    </row>
    <row r="34" spans="1:8" ht="12.75">
      <c r="A34" s="100" t="s">
        <v>37</v>
      </c>
      <c r="B34" s="101">
        <v>11</v>
      </c>
      <c r="C34" s="101">
        <v>1</v>
      </c>
      <c r="D34" s="114">
        <v>5</v>
      </c>
      <c r="E34" s="102">
        <v>5</v>
      </c>
      <c r="F34" s="102">
        <v>0</v>
      </c>
      <c r="G34" s="115">
        <v>0</v>
      </c>
      <c r="H34" s="115">
        <v>0</v>
      </c>
    </row>
    <row r="35" spans="1:8" s="86" customFormat="1" ht="38.25" customHeight="1">
      <c r="A35" s="104" t="s">
        <v>82</v>
      </c>
      <c r="B35" s="105">
        <v>14</v>
      </c>
      <c r="C35" s="105" t="s">
        <v>36</v>
      </c>
      <c r="D35" s="116">
        <f>D36</f>
        <v>0</v>
      </c>
      <c r="E35" s="106">
        <f>E36</f>
        <v>0</v>
      </c>
      <c r="F35" s="106">
        <f>F36</f>
        <v>0</v>
      </c>
      <c r="G35" s="113">
        <v>0</v>
      </c>
      <c r="H35" s="113">
        <v>0</v>
      </c>
    </row>
    <row r="36" spans="1:8" ht="12.75">
      <c r="A36" s="100" t="s">
        <v>35</v>
      </c>
      <c r="B36" s="101">
        <v>14</v>
      </c>
      <c r="C36" s="101">
        <v>3</v>
      </c>
      <c r="D36" s="114">
        <v>0</v>
      </c>
      <c r="E36" s="102">
        <v>0</v>
      </c>
      <c r="F36" s="102">
        <v>0</v>
      </c>
      <c r="G36" s="115">
        <v>0</v>
      </c>
      <c r="H36" s="115">
        <v>0</v>
      </c>
    </row>
    <row r="37" spans="1:8" ht="15.75" customHeight="1">
      <c r="A37" s="109" t="s">
        <v>34</v>
      </c>
      <c r="B37" s="110"/>
      <c r="C37" s="111" t="s">
        <v>33</v>
      </c>
      <c r="D37" s="111">
        <f>D35+D31+D28+D19+D14+D12+D10+D4</f>
        <v>33911</v>
      </c>
      <c r="E37" s="111">
        <f>E35+E31+E28+E19+E14+E12+E10+E4</f>
        <v>35572.700000000004</v>
      </c>
      <c r="F37" s="111">
        <f>F4+F10+F12+F14+F19+F28+F31+F35</f>
        <v>6738.91</v>
      </c>
      <c r="G37" s="113">
        <f>F37*100/D37</f>
        <v>19.872342307805727</v>
      </c>
      <c r="H37" s="113">
        <f t="shared" si="2"/>
        <v>18.944049790991404</v>
      </c>
    </row>
    <row r="38" spans="1:11" ht="12.75">
      <c r="A38" s="87"/>
      <c r="B38" s="87"/>
      <c r="C38" s="87"/>
      <c r="D38" s="87"/>
      <c r="E38" s="88"/>
      <c r="H38" s="89" t="s">
        <v>33</v>
      </c>
      <c r="I38" s="90"/>
      <c r="K38" s="84" t="s">
        <v>33</v>
      </c>
    </row>
    <row r="39" spans="8:9" ht="12.75">
      <c r="H39" s="89" t="s">
        <v>33</v>
      </c>
      <c r="I39" s="90"/>
    </row>
    <row r="40" ht="12.75">
      <c r="E40" s="91"/>
    </row>
  </sheetData>
  <sheetProtection/>
  <mergeCells count="1">
    <mergeCell ref="A1:H1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2"/>
  <sheetViews>
    <sheetView tabSelected="1" zoomScalePageLayoutView="0" workbookViewId="0" topLeftCell="A7">
      <selection activeCell="I5" sqref="I5"/>
    </sheetView>
  </sheetViews>
  <sheetFormatPr defaultColWidth="8.00390625" defaultRowHeight="12.75"/>
  <cols>
    <col min="1" max="1" width="49.375" style="84" customWidth="1"/>
    <col min="2" max="2" width="4.875" style="84" customWidth="1"/>
    <col min="3" max="4" width="4.625" style="84" customWidth="1"/>
    <col min="5" max="5" width="13.00390625" style="84" customWidth="1"/>
    <col min="6" max="6" width="4.625" style="84" customWidth="1"/>
    <col min="7" max="9" width="9.75390625" style="84" customWidth="1"/>
    <col min="10" max="10" width="10.625" style="84" customWidth="1"/>
    <col min="11" max="11" width="12.75390625" style="84" customWidth="1"/>
    <col min="12" max="16384" width="8.00390625" style="84" customWidth="1"/>
  </cols>
  <sheetData>
    <row r="1" spans="1:11" ht="31.5" customHeight="1">
      <c r="A1" s="194" t="s">
        <v>254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63.75">
      <c r="A2" s="92" t="s">
        <v>65</v>
      </c>
      <c r="B2" s="93" t="s">
        <v>226</v>
      </c>
      <c r="C2" s="93" t="s">
        <v>64</v>
      </c>
      <c r="D2" s="93" t="s">
        <v>227</v>
      </c>
      <c r="E2" s="93" t="s">
        <v>228</v>
      </c>
      <c r="F2" s="93" t="s">
        <v>229</v>
      </c>
      <c r="G2" s="93" t="s">
        <v>62</v>
      </c>
      <c r="H2" s="93" t="s">
        <v>238</v>
      </c>
      <c r="I2" s="117" t="s">
        <v>239</v>
      </c>
      <c r="J2" s="94" t="s">
        <v>61</v>
      </c>
      <c r="K2" s="94" t="s">
        <v>60</v>
      </c>
    </row>
    <row r="3" spans="1:11" ht="12.75">
      <c r="A3" s="95">
        <v>1</v>
      </c>
      <c r="B3" s="93">
        <v>2</v>
      </c>
      <c r="C3" s="93">
        <v>3</v>
      </c>
      <c r="D3" s="93">
        <v>4</v>
      </c>
      <c r="E3" s="93">
        <v>5</v>
      </c>
      <c r="F3" s="93">
        <v>6</v>
      </c>
      <c r="G3" s="93"/>
      <c r="H3" s="93">
        <v>7</v>
      </c>
      <c r="I3" s="93"/>
      <c r="J3" s="97">
        <v>7</v>
      </c>
      <c r="K3" s="85">
        <v>8</v>
      </c>
    </row>
    <row r="4" spans="1:11" s="86" customFormat="1" ht="12.75">
      <c r="A4" s="118" t="s">
        <v>59</v>
      </c>
      <c r="B4" s="119">
        <v>650</v>
      </c>
      <c r="C4" s="120">
        <v>1</v>
      </c>
      <c r="D4" s="121"/>
      <c r="E4" s="122"/>
      <c r="F4" s="123"/>
      <c r="G4" s="179">
        <f>G5+G14+G32+G38+G24</f>
        <v>10336</v>
      </c>
      <c r="H4" s="179">
        <f>H5+H14+H32+H38+H24</f>
        <v>11179.9</v>
      </c>
      <c r="I4" s="179">
        <f>I5+I14+I32+I38+I24</f>
        <v>3509.86</v>
      </c>
      <c r="J4" s="106">
        <f>I4*100/G4</f>
        <v>33.95762383900929</v>
      </c>
      <c r="K4" s="113">
        <f>I4*100/H4</f>
        <v>31.394377409458045</v>
      </c>
    </row>
    <row r="5" spans="1:11" ht="40.5">
      <c r="A5" s="124" t="s">
        <v>100</v>
      </c>
      <c r="B5" s="125">
        <v>650</v>
      </c>
      <c r="C5" s="126">
        <v>1</v>
      </c>
      <c r="D5" s="127">
        <v>2</v>
      </c>
      <c r="E5" s="128"/>
      <c r="F5" s="129"/>
      <c r="G5" s="180">
        <f>G7</f>
        <v>2630</v>
      </c>
      <c r="H5" s="180">
        <f>H7</f>
        <v>2630</v>
      </c>
      <c r="I5" s="180">
        <f>I7</f>
        <v>769.9</v>
      </c>
      <c r="J5" s="106">
        <f aca="true" t="shared" si="0" ref="J5:J68">I5*100/G5</f>
        <v>29.273764258555133</v>
      </c>
      <c r="K5" s="113">
        <f aca="true" t="shared" si="1" ref="K5:K68">I5*100/H5</f>
        <v>29.273764258555133</v>
      </c>
    </row>
    <row r="6" spans="1:11" ht="12.75">
      <c r="A6" s="130" t="s">
        <v>101</v>
      </c>
      <c r="B6" s="131">
        <v>650</v>
      </c>
      <c r="C6" s="132">
        <v>1</v>
      </c>
      <c r="D6" s="133">
        <v>2</v>
      </c>
      <c r="E6" s="134" t="s">
        <v>102</v>
      </c>
      <c r="F6" s="135"/>
      <c r="G6" s="181">
        <f>G7</f>
        <v>2630</v>
      </c>
      <c r="H6" s="181">
        <f>H7</f>
        <v>2630</v>
      </c>
      <c r="I6" s="181">
        <f>I7</f>
        <v>769.9</v>
      </c>
      <c r="J6" s="106">
        <f t="shared" si="0"/>
        <v>29.273764258555133</v>
      </c>
      <c r="K6" s="113">
        <f t="shared" si="1"/>
        <v>29.273764258555133</v>
      </c>
    </row>
    <row r="7" spans="1:11" ht="25.5">
      <c r="A7" s="136" t="s">
        <v>103</v>
      </c>
      <c r="B7" s="137">
        <v>650</v>
      </c>
      <c r="C7" s="132">
        <v>1</v>
      </c>
      <c r="D7" s="133">
        <v>2</v>
      </c>
      <c r="E7" s="134" t="s">
        <v>104</v>
      </c>
      <c r="F7" s="135"/>
      <c r="G7" s="181">
        <f>G8+G11</f>
        <v>2630</v>
      </c>
      <c r="H7" s="181">
        <f>H8+H11</f>
        <v>2630</v>
      </c>
      <c r="I7" s="181">
        <f>I8+I11</f>
        <v>769.9</v>
      </c>
      <c r="J7" s="106">
        <f t="shared" si="0"/>
        <v>29.273764258555133</v>
      </c>
      <c r="K7" s="113">
        <f t="shared" si="1"/>
        <v>29.273764258555133</v>
      </c>
    </row>
    <row r="8" spans="1:11" ht="12.75">
      <c r="A8" s="138" t="s">
        <v>105</v>
      </c>
      <c r="B8" s="131">
        <v>650</v>
      </c>
      <c r="C8" s="132">
        <v>1</v>
      </c>
      <c r="D8" s="133">
        <v>2</v>
      </c>
      <c r="E8" s="134" t="s">
        <v>106</v>
      </c>
      <c r="F8" s="135"/>
      <c r="G8" s="181">
        <f aca="true" t="shared" si="2" ref="G8:I9">G9</f>
        <v>1470</v>
      </c>
      <c r="H8" s="181">
        <f t="shared" si="2"/>
        <v>1470</v>
      </c>
      <c r="I8" s="181">
        <f t="shared" si="2"/>
        <v>313.15</v>
      </c>
      <c r="J8" s="106">
        <f t="shared" si="0"/>
        <v>21.302721088435373</v>
      </c>
      <c r="K8" s="113">
        <f t="shared" si="1"/>
        <v>21.302721088435373</v>
      </c>
    </row>
    <row r="9" spans="1:11" ht="63.75">
      <c r="A9" s="136" t="s">
        <v>107</v>
      </c>
      <c r="B9" s="137">
        <v>650</v>
      </c>
      <c r="C9" s="132">
        <v>1</v>
      </c>
      <c r="D9" s="133">
        <v>2</v>
      </c>
      <c r="E9" s="134" t="s">
        <v>106</v>
      </c>
      <c r="F9" s="135">
        <v>100</v>
      </c>
      <c r="G9" s="181">
        <f t="shared" si="2"/>
        <v>1470</v>
      </c>
      <c r="H9" s="181">
        <f t="shared" si="2"/>
        <v>1470</v>
      </c>
      <c r="I9" s="181">
        <f t="shared" si="2"/>
        <v>313.15</v>
      </c>
      <c r="J9" s="106">
        <f t="shared" si="0"/>
        <v>21.302721088435373</v>
      </c>
      <c r="K9" s="113">
        <f t="shared" si="1"/>
        <v>21.302721088435373</v>
      </c>
    </row>
    <row r="10" spans="1:11" ht="25.5">
      <c r="A10" s="136" t="s">
        <v>108</v>
      </c>
      <c r="B10" s="131">
        <v>650</v>
      </c>
      <c r="C10" s="132">
        <v>1</v>
      </c>
      <c r="D10" s="133">
        <v>2</v>
      </c>
      <c r="E10" s="134" t="s">
        <v>109</v>
      </c>
      <c r="F10" s="135">
        <v>120</v>
      </c>
      <c r="G10" s="181">
        <v>1470</v>
      </c>
      <c r="H10" s="181">
        <f>1200+270</f>
        <v>1470</v>
      </c>
      <c r="I10" s="181">
        <v>313.15</v>
      </c>
      <c r="J10" s="106">
        <f t="shared" si="0"/>
        <v>21.302721088435373</v>
      </c>
      <c r="K10" s="113">
        <f t="shared" si="1"/>
        <v>21.302721088435373</v>
      </c>
    </row>
    <row r="11" spans="1:11" ht="12.75">
      <c r="A11" s="136" t="s">
        <v>110</v>
      </c>
      <c r="B11" s="137">
        <v>650</v>
      </c>
      <c r="C11" s="132">
        <v>1</v>
      </c>
      <c r="D11" s="133">
        <v>2</v>
      </c>
      <c r="E11" s="134" t="s">
        <v>111</v>
      </c>
      <c r="F11" s="135"/>
      <c r="G11" s="181">
        <f aca="true" t="shared" si="3" ref="G11:I12">G12</f>
        <v>1160</v>
      </c>
      <c r="H11" s="181">
        <f t="shared" si="3"/>
        <v>1160</v>
      </c>
      <c r="I11" s="181">
        <f t="shared" si="3"/>
        <v>456.75</v>
      </c>
      <c r="J11" s="106">
        <f t="shared" si="0"/>
        <v>39.375</v>
      </c>
      <c r="K11" s="113">
        <f t="shared" si="1"/>
        <v>39.375</v>
      </c>
    </row>
    <row r="12" spans="1:11" s="86" customFormat="1" ht="63.75">
      <c r="A12" s="136" t="s">
        <v>107</v>
      </c>
      <c r="B12" s="131">
        <v>650</v>
      </c>
      <c r="C12" s="132">
        <v>1</v>
      </c>
      <c r="D12" s="133">
        <v>2</v>
      </c>
      <c r="E12" s="134" t="s">
        <v>111</v>
      </c>
      <c r="F12" s="135">
        <v>100</v>
      </c>
      <c r="G12" s="181">
        <f t="shared" si="3"/>
        <v>1160</v>
      </c>
      <c r="H12" s="181">
        <f t="shared" si="3"/>
        <v>1160</v>
      </c>
      <c r="I12" s="181">
        <f t="shared" si="3"/>
        <v>456.75</v>
      </c>
      <c r="J12" s="106">
        <f t="shared" si="0"/>
        <v>39.375</v>
      </c>
      <c r="K12" s="113">
        <f t="shared" si="1"/>
        <v>39.375</v>
      </c>
    </row>
    <row r="13" spans="1:11" ht="25.5">
      <c r="A13" s="136" t="s">
        <v>108</v>
      </c>
      <c r="B13" s="137">
        <v>650</v>
      </c>
      <c r="C13" s="132">
        <v>1</v>
      </c>
      <c r="D13" s="133">
        <v>2</v>
      </c>
      <c r="E13" s="134" t="s">
        <v>111</v>
      </c>
      <c r="F13" s="135">
        <v>120</v>
      </c>
      <c r="G13" s="181">
        <v>1160</v>
      </c>
      <c r="H13" s="181">
        <f>940+220</f>
        <v>1160</v>
      </c>
      <c r="I13" s="181">
        <v>456.75</v>
      </c>
      <c r="J13" s="106">
        <f t="shared" si="0"/>
        <v>39.375</v>
      </c>
      <c r="K13" s="113">
        <f t="shared" si="1"/>
        <v>39.375</v>
      </c>
    </row>
    <row r="14" spans="1:11" s="86" customFormat="1" ht="54">
      <c r="A14" s="124" t="s">
        <v>58</v>
      </c>
      <c r="B14" s="139">
        <v>650</v>
      </c>
      <c r="C14" s="126">
        <v>1</v>
      </c>
      <c r="D14" s="127">
        <v>4</v>
      </c>
      <c r="E14" s="129"/>
      <c r="F14" s="129"/>
      <c r="G14" s="180">
        <f>G15</f>
        <v>7155.5</v>
      </c>
      <c r="H14" s="180">
        <f aca="true" t="shared" si="4" ref="H14:I16">H15</f>
        <v>7205.5</v>
      </c>
      <c r="I14" s="180">
        <f t="shared" si="4"/>
        <v>2696.9</v>
      </c>
      <c r="J14" s="106">
        <f t="shared" si="0"/>
        <v>37.689888896652924</v>
      </c>
      <c r="K14" s="113">
        <f t="shared" si="1"/>
        <v>37.4283533411977</v>
      </c>
    </row>
    <row r="15" spans="1:11" ht="12.75">
      <c r="A15" s="130" t="s">
        <v>101</v>
      </c>
      <c r="B15" s="137">
        <v>650</v>
      </c>
      <c r="C15" s="132">
        <v>1</v>
      </c>
      <c r="D15" s="133">
        <v>4</v>
      </c>
      <c r="E15" s="135" t="s">
        <v>102</v>
      </c>
      <c r="F15" s="135"/>
      <c r="G15" s="181">
        <f>G16</f>
        <v>7155.5</v>
      </c>
      <c r="H15" s="181">
        <f t="shared" si="4"/>
        <v>7205.5</v>
      </c>
      <c r="I15" s="181">
        <f t="shared" si="4"/>
        <v>2696.9</v>
      </c>
      <c r="J15" s="106">
        <f t="shared" si="0"/>
        <v>37.689888896652924</v>
      </c>
      <c r="K15" s="113">
        <f t="shared" si="1"/>
        <v>37.4283533411977</v>
      </c>
    </row>
    <row r="16" spans="1:11" ht="25.5">
      <c r="A16" s="136" t="s">
        <v>103</v>
      </c>
      <c r="B16" s="131">
        <v>650</v>
      </c>
      <c r="C16" s="132">
        <v>1</v>
      </c>
      <c r="D16" s="133">
        <v>4</v>
      </c>
      <c r="E16" s="134" t="s">
        <v>104</v>
      </c>
      <c r="F16" s="135"/>
      <c r="G16" s="181">
        <f>G17</f>
        <v>7155.5</v>
      </c>
      <c r="H16" s="181">
        <f t="shared" si="4"/>
        <v>7205.5</v>
      </c>
      <c r="I16" s="181">
        <f t="shared" si="4"/>
        <v>2696.9</v>
      </c>
      <c r="J16" s="106">
        <f t="shared" si="0"/>
        <v>37.689888896652924</v>
      </c>
      <c r="K16" s="113">
        <f t="shared" si="1"/>
        <v>37.4283533411977</v>
      </c>
    </row>
    <row r="17" spans="1:11" ht="25.5">
      <c r="A17" s="136" t="s">
        <v>112</v>
      </c>
      <c r="B17" s="137">
        <v>650</v>
      </c>
      <c r="C17" s="132">
        <v>1</v>
      </c>
      <c r="D17" s="133">
        <v>4</v>
      </c>
      <c r="E17" s="134" t="s">
        <v>113</v>
      </c>
      <c r="F17" s="135"/>
      <c r="G17" s="181">
        <f>G18+G20+G22</f>
        <v>7155.5</v>
      </c>
      <c r="H17" s="181">
        <f>H18+H20+H22</f>
        <v>7205.5</v>
      </c>
      <c r="I17" s="181">
        <f>I18+I20+I22</f>
        <v>2696.9</v>
      </c>
      <c r="J17" s="106">
        <f t="shared" si="0"/>
        <v>37.689888896652924</v>
      </c>
      <c r="K17" s="113">
        <f t="shared" si="1"/>
        <v>37.4283533411977</v>
      </c>
    </row>
    <row r="18" spans="1:11" ht="63.75">
      <c r="A18" s="136" t="s">
        <v>107</v>
      </c>
      <c r="B18" s="131">
        <v>650</v>
      </c>
      <c r="C18" s="132">
        <v>1</v>
      </c>
      <c r="D18" s="133">
        <v>4</v>
      </c>
      <c r="E18" s="134" t="s">
        <v>113</v>
      </c>
      <c r="F18" s="135">
        <v>100</v>
      </c>
      <c r="G18" s="181">
        <f>G19</f>
        <v>7037</v>
      </c>
      <c r="H18" s="181">
        <f>H19</f>
        <v>7037</v>
      </c>
      <c r="I18" s="181">
        <f>I19</f>
        <v>2673.57</v>
      </c>
      <c r="J18" s="106">
        <f t="shared" si="0"/>
        <v>37.99303680545687</v>
      </c>
      <c r="K18" s="113">
        <f t="shared" si="1"/>
        <v>37.99303680545687</v>
      </c>
    </row>
    <row r="19" spans="1:11" s="86" customFormat="1" ht="25.5">
      <c r="A19" s="136" t="s">
        <v>108</v>
      </c>
      <c r="B19" s="137">
        <v>650</v>
      </c>
      <c r="C19" s="132">
        <v>1</v>
      </c>
      <c r="D19" s="133">
        <v>4</v>
      </c>
      <c r="E19" s="134" t="s">
        <v>113</v>
      </c>
      <c r="F19" s="135">
        <v>120</v>
      </c>
      <c r="G19" s="181">
        <v>7037</v>
      </c>
      <c r="H19" s="181">
        <f>5215+72+1750</f>
        <v>7037</v>
      </c>
      <c r="I19" s="181">
        <v>2673.57</v>
      </c>
      <c r="J19" s="106">
        <f t="shared" si="0"/>
        <v>37.99303680545687</v>
      </c>
      <c r="K19" s="113">
        <f t="shared" si="1"/>
        <v>37.99303680545687</v>
      </c>
    </row>
    <row r="20" spans="1:11" ht="25.5">
      <c r="A20" s="138" t="s">
        <v>114</v>
      </c>
      <c r="B20" s="131">
        <v>650</v>
      </c>
      <c r="C20" s="132">
        <v>1</v>
      </c>
      <c r="D20" s="133">
        <v>4</v>
      </c>
      <c r="E20" s="134" t="s">
        <v>113</v>
      </c>
      <c r="F20" s="135">
        <v>200</v>
      </c>
      <c r="G20" s="181">
        <f>G21</f>
        <v>111.5</v>
      </c>
      <c r="H20" s="181">
        <f>H21</f>
        <v>161.5</v>
      </c>
      <c r="I20" s="181">
        <f>I21</f>
        <v>23.33</v>
      </c>
      <c r="J20" s="106">
        <f t="shared" si="0"/>
        <v>20.923766816143498</v>
      </c>
      <c r="K20" s="113">
        <f t="shared" si="1"/>
        <v>14.445820433436532</v>
      </c>
    </row>
    <row r="21" spans="1:11" ht="25.5">
      <c r="A21" s="138" t="s">
        <v>115</v>
      </c>
      <c r="B21" s="137">
        <v>650</v>
      </c>
      <c r="C21" s="132">
        <v>1</v>
      </c>
      <c r="D21" s="133">
        <v>4</v>
      </c>
      <c r="E21" s="134" t="s">
        <v>113</v>
      </c>
      <c r="F21" s="135">
        <v>240</v>
      </c>
      <c r="G21" s="181">
        <v>111.5</v>
      </c>
      <c r="H21" s="181">
        <f>50+111.5</f>
        <v>161.5</v>
      </c>
      <c r="I21" s="181">
        <v>23.33</v>
      </c>
      <c r="J21" s="106">
        <f t="shared" si="0"/>
        <v>20.923766816143498</v>
      </c>
      <c r="K21" s="113">
        <f t="shared" si="1"/>
        <v>14.445820433436532</v>
      </c>
    </row>
    <row r="22" spans="1:11" ht="12.75">
      <c r="A22" s="138" t="s">
        <v>116</v>
      </c>
      <c r="B22" s="131">
        <v>650</v>
      </c>
      <c r="C22" s="132">
        <v>1</v>
      </c>
      <c r="D22" s="133">
        <v>4</v>
      </c>
      <c r="E22" s="134" t="s">
        <v>113</v>
      </c>
      <c r="F22" s="135">
        <v>800</v>
      </c>
      <c r="G22" s="181">
        <f>G23</f>
        <v>7</v>
      </c>
      <c r="H22" s="181">
        <f>H23</f>
        <v>7</v>
      </c>
      <c r="I22" s="181">
        <f>I23</f>
        <v>0</v>
      </c>
      <c r="J22" s="106">
        <f t="shared" si="0"/>
        <v>0</v>
      </c>
      <c r="K22" s="113">
        <f t="shared" si="1"/>
        <v>0</v>
      </c>
    </row>
    <row r="23" spans="1:11" ht="12.75">
      <c r="A23" s="138" t="s">
        <v>117</v>
      </c>
      <c r="B23" s="137">
        <v>650</v>
      </c>
      <c r="C23" s="132">
        <v>1</v>
      </c>
      <c r="D23" s="133">
        <v>4</v>
      </c>
      <c r="E23" s="134" t="s">
        <v>113</v>
      </c>
      <c r="F23" s="135">
        <v>850</v>
      </c>
      <c r="G23" s="181">
        <v>7</v>
      </c>
      <c r="H23" s="181">
        <v>7</v>
      </c>
      <c r="I23" s="181">
        <v>0</v>
      </c>
      <c r="J23" s="106">
        <f t="shared" si="0"/>
        <v>0</v>
      </c>
      <c r="K23" s="113">
        <f t="shared" si="1"/>
        <v>0</v>
      </c>
    </row>
    <row r="24" spans="1:11" ht="40.5">
      <c r="A24" s="124" t="s">
        <v>57</v>
      </c>
      <c r="B24" s="170">
        <v>650</v>
      </c>
      <c r="C24" s="126">
        <v>1</v>
      </c>
      <c r="D24" s="127">
        <v>6</v>
      </c>
      <c r="E24" s="128"/>
      <c r="F24" s="129"/>
      <c r="G24" s="180">
        <f aca="true" t="shared" si="5" ref="G24:K30">G25</f>
        <v>0</v>
      </c>
      <c r="H24" s="180">
        <f t="shared" si="5"/>
        <v>0</v>
      </c>
      <c r="I24" s="180">
        <f t="shared" si="5"/>
        <v>0</v>
      </c>
      <c r="J24" s="190">
        <f t="shared" si="5"/>
        <v>0</v>
      </c>
      <c r="K24" s="190">
        <f t="shared" si="5"/>
        <v>0</v>
      </c>
    </row>
    <row r="25" spans="1:11" ht="12.75">
      <c r="A25" s="138" t="s">
        <v>101</v>
      </c>
      <c r="B25" s="137">
        <v>650</v>
      </c>
      <c r="C25" s="132">
        <v>1</v>
      </c>
      <c r="D25" s="133">
        <v>6</v>
      </c>
      <c r="E25" s="134" t="s">
        <v>102</v>
      </c>
      <c r="F25" s="135"/>
      <c r="G25" s="181">
        <f t="shared" si="5"/>
        <v>0</v>
      </c>
      <c r="H25" s="181">
        <f t="shared" si="5"/>
        <v>0</v>
      </c>
      <c r="I25" s="181">
        <f t="shared" si="5"/>
        <v>0</v>
      </c>
      <c r="J25" s="106">
        <f t="shared" si="5"/>
        <v>0</v>
      </c>
      <c r="K25" s="113">
        <v>0</v>
      </c>
    </row>
    <row r="26" spans="1:11" ht="25.5">
      <c r="A26" s="138" t="s">
        <v>103</v>
      </c>
      <c r="B26" s="131">
        <v>650</v>
      </c>
      <c r="C26" s="132">
        <v>1</v>
      </c>
      <c r="D26" s="133">
        <v>6</v>
      </c>
      <c r="E26" s="134" t="s">
        <v>104</v>
      </c>
      <c r="F26" s="135"/>
      <c r="G26" s="181">
        <f t="shared" si="5"/>
        <v>0</v>
      </c>
      <c r="H26" s="181">
        <f t="shared" si="5"/>
        <v>0</v>
      </c>
      <c r="I26" s="181">
        <f t="shared" si="5"/>
        <v>0</v>
      </c>
      <c r="J26" s="106">
        <f t="shared" si="5"/>
        <v>0</v>
      </c>
      <c r="K26" s="113">
        <v>0</v>
      </c>
    </row>
    <row r="27" spans="1:11" ht="25.5">
      <c r="A27" s="138" t="s">
        <v>230</v>
      </c>
      <c r="B27" s="137">
        <v>650</v>
      </c>
      <c r="C27" s="132">
        <v>1</v>
      </c>
      <c r="D27" s="133">
        <v>6</v>
      </c>
      <c r="E27" s="134" t="s">
        <v>113</v>
      </c>
      <c r="F27" s="135"/>
      <c r="G27" s="181">
        <f t="shared" si="5"/>
        <v>0</v>
      </c>
      <c r="H27" s="181">
        <f t="shared" si="5"/>
        <v>0</v>
      </c>
      <c r="I27" s="181">
        <f t="shared" si="5"/>
        <v>0</v>
      </c>
      <c r="J27" s="106">
        <f t="shared" si="5"/>
        <v>0</v>
      </c>
      <c r="K27" s="113">
        <v>0</v>
      </c>
    </row>
    <row r="28" spans="1:11" ht="63.75">
      <c r="A28" s="138" t="s">
        <v>107</v>
      </c>
      <c r="B28" s="131">
        <v>650</v>
      </c>
      <c r="C28" s="132">
        <v>1</v>
      </c>
      <c r="D28" s="133">
        <v>6</v>
      </c>
      <c r="E28" s="134" t="s">
        <v>113</v>
      </c>
      <c r="F28" s="135">
        <v>100</v>
      </c>
      <c r="G28" s="181">
        <f t="shared" si="5"/>
        <v>0</v>
      </c>
      <c r="H28" s="181">
        <f t="shared" si="5"/>
        <v>0</v>
      </c>
      <c r="I28" s="181">
        <f t="shared" si="5"/>
        <v>0</v>
      </c>
      <c r="J28" s="106">
        <f t="shared" si="5"/>
        <v>0</v>
      </c>
      <c r="K28" s="113">
        <v>0</v>
      </c>
    </row>
    <row r="29" spans="1:11" ht="25.5">
      <c r="A29" s="138" t="s">
        <v>108</v>
      </c>
      <c r="B29" s="137">
        <v>650</v>
      </c>
      <c r="C29" s="132">
        <v>1</v>
      </c>
      <c r="D29" s="133">
        <v>6</v>
      </c>
      <c r="E29" s="134" t="s">
        <v>113</v>
      </c>
      <c r="F29" s="135">
        <v>120</v>
      </c>
      <c r="G29" s="181">
        <f t="shared" si="5"/>
        <v>0</v>
      </c>
      <c r="H29" s="181">
        <f t="shared" si="5"/>
        <v>0</v>
      </c>
      <c r="I29" s="181">
        <f t="shared" si="5"/>
        <v>0</v>
      </c>
      <c r="J29" s="106">
        <f t="shared" si="5"/>
        <v>0</v>
      </c>
      <c r="K29" s="113">
        <v>0</v>
      </c>
    </row>
    <row r="30" spans="1:11" ht="25.5">
      <c r="A30" s="138" t="s">
        <v>114</v>
      </c>
      <c r="B30" s="131">
        <v>650</v>
      </c>
      <c r="C30" s="132">
        <v>1</v>
      </c>
      <c r="D30" s="133">
        <v>6</v>
      </c>
      <c r="E30" s="134" t="s">
        <v>113</v>
      </c>
      <c r="F30" s="135">
        <v>200</v>
      </c>
      <c r="G30" s="181">
        <f t="shared" si="5"/>
        <v>0</v>
      </c>
      <c r="H30" s="181">
        <f t="shared" si="5"/>
        <v>0</v>
      </c>
      <c r="I30" s="181">
        <f t="shared" si="5"/>
        <v>0</v>
      </c>
      <c r="J30" s="106">
        <f t="shared" si="5"/>
        <v>0</v>
      </c>
      <c r="K30" s="113">
        <v>0</v>
      </c>
    </row>
    <row r="31" spans="1:11" ht="25.5">
      <c r="A31" s="138" t="s">
        <v>115</v>
      </c>
      <c r="B31" s="137">
        <v>650</v>
      </c>
      <c r="C31" s="132">
        <v>1</v>
      </c>
      <c r="D31" s="133">
        <v>6</v>
      </c>
      <c r="E31" s="134" t="s">
        <v>113</v>
      </c>
      <c r="F31" s="135">
        <v>240</v>
      </c>
      <c r="G31" s="181">
        <v>0</v>
      </c>
      <c r="H31" s="181">
        <v>0</v>
      </c>
      <c r="I31" s="181">
        <v>0</v>
      </c>
      <c r="J31" s="106">
        <v>0</v>
      </c>
      <c r="K31" s="113">
        <v>0</v>
      </c>
    </row>
    <row r="32" spans="1:11" ht="13.5">
      <c r="A32" s="140" t="s">
        <v>118</v>
      </c>
      <c r="B32" s="139">
        <v>650</v>
      </c>
      <c r="C32" s="126">
        <v>1</v>
      </c>
      <c r="D32" s="127">
        <v>11</v>
      </c>
      <c r="E32" s="128"/>
      <c r="F32" s="129"/>
      <c r="G32" s="180">
        <f>G34</f>
        <v>54</v>
      </c>
      <c r="H32" s="180">
        <f>H34</f>
        <v>54</v>
      </c>
      <c r="I32" s="180">
        <f>I34</f>
        <v>0</v>
      </c>
      <c r="J32" s="106">
        <f t="shared" si="0"/>
        <v>0</v>
      </c>
      <c r="K32" s="113">
        <f t="shared" si="1"/>
        <v>0</v>
      </c>
    </row>
    <row r="33" spans="1:11" ht="12.75">
      <c r="A33" s="130" t="s">
        <v>101</v>
      </c>
      <c r="B33" s="137">
        <v>650</v>
      </c>
      <c r="C33" s="132">
        <v>1</v>
      </c>
      <c r="D33" s="133">
        <v>11</v>
      </c>
      <c r="E33" s="134" t="s">
        <v>102</v>
      </c>
      <c r="F33" s="135"/>
      <c r="G33" s="181">
        <f>G34</f>
        <v>54</v>
      </c>
      <c r="H33" s="181">
        <f aca="true" t="shared" si="6" ref="H33:I36">H34</f>
        <v>54</v>
      </c>
      <c r="I33" s="181">
        <f t="shared" si="6"/>
        <v>0</v>
      </c>
      <c r="J33" s="106">
        <f t="shared" si="0"/>
        <v>0</v>
      </c>
      <c r="K33" s="113">
        <f t="shared" si="1"/>
        <v>0</v>
      </c>
    </row>
    <row r="34" spans="1:11" ht="12.75">
      <c r="A34" s="130" t="s">
        <v>119</v>
      </c>
      <c r="B34" s="131">
        <v>650</v>
      </c>
      <c r="C34" s="132">
        <v>1</v>
      </c>
      <c r="D34" s="133">
        <v>11</v>
      </c>
      <c r="E34" s="134" t="s">
        <v>120</v>
      </c>
      <c r="F34" s="135"/>
      <c r="G34" s="181">
        <f>G35</f>
        <v>54</v>
      </c>
      <c r="H34" s="181">
        <f t="shared" si="6"/>
        <v>54</v>
      </c>
      <c r="I34" s="181">
        <f t="shared" si="6"/>
        <v>0</v>
      </c>
      <c r="J34" s="106">
        <f t="shared" si="0"/>
        <v>0</v>
      </c>
      <c r="K34" s="113">
        <f t="shared" si="1"/>
        <v>0</v>
      </c>
    </row>
    <row r="35" spans="1:11" ht="25.5">
      <c r="A35" s="130" t="s">
        <v>121</v>
      </c>
      <c r="B35" s="137">
        <v>650</v>
      </c>
      <c r="C35" s="132">
        <v>1</v>
      </c>
      <c r="D35" s="133">
        <v>11</v>
      </c>
      <c r="E35" s="134" t="s">
        <v>122</v>
      </c>
      <c r="F35" s="135"/>
      <c r="G35" s="181">
        <f>G36</f>
        <v>54</v>
      </c>
      <c r="H35" s="181">
        <f t="shared" si="6"/>
        <v>54</v>
      </c>
      <c r="I35" s="181">
        <f t="shared" si="6"/>
        <v>0</v>
      </c>
      <c r="J35" s="106">
        <f t="shared" si="0"/>
        <v>0</v>
      </c>
      <c r="K35" s="113">
        <f t="shared" si="1"/>
        <v>0</v>
      </c>
    </row>
    <row r="36" spans="1:11" s="86" customFormat="1" ht="12.75">
      <c r="A36" s="138" t="s">
        <v>123</v>
      </c>
      <c r="B36" s="131">
        <v>650</v>
      </c>
      <c r="C36" s="132">
        <v>1</v>
      </c>
      <c r="D36" s="133">
        <v>11</v>
      </c>
      <c r="E36" s="134" t="s">
        <v>122</v>
      </c>
      <c r="F36" s="135">
        <v>800</v>
      </c>
      <c r="G36" s="181">
        <f>G37</f>
        <v>54</v>
      </c>
      <c r="H36" s="181">
        <f t="shared" si="6"/>
        <v>54</v>
      </c>
      <c r="I36" s="181">
        <f t="shared" si="6"/>
        <v>0</v>
      </c>
      <c r="J36" s="106">
        <f t="shared" si="0"/>
        <v>0</v>
      </c>
      <c r="K36" s="113">
        <f t="shared" si="1"/>
        <v>0</v>
      </c>
    </row>
    <row r="37" spans="1:11" ht="12.75">
      <c r="A37" s="138" t="s">
        <v>124</v>
      </c>
      <c r="B37" s="137">
        <v>650</v>
      </c>
      <c r="C37" s="132">
        <v>1</v>
      </c>
      <c r="D37" s="133">
        <v>11</v>
      </c>
      <c r="E37" s="134" t="s">
        <v>125</v>
      </c>
      <c r="F37" s="141">
        <v>870</v>
      </c>
      <c r="G37" s="182">
        <v>54</v>
      </c>
      <c r="H37" s="182">
        <v>54</v>
      </c>
      <c r="I37" s="182">
        <v>0</v>
      </c>
      <c r="J37" s="106">
        <f t="shared" si="0"/>
        <v>0</v>
      </c>
      <c r="K37" s="113">
        <f t="shared" si="1"/>
        <v>0</v>
      </c>
    </row>
    <row r="38" spans="1:14" ht="13.5">
      <c r="A38" s="124" t="s">
        <v>55</v>
      </c>
      <c r="B38" s="139">
        <v>650</v>
      </c>
      <c r="C38" s="126">
        <v>1</v>
      </c>
      <c r="D38" s="127">
        <v>13</v>
      </c>
      <c r="E38" s="129"/>
      <c r="F38" s="129"/>
      <c r="G38" s="180">
        <f>G39</f>
        <v>496.5</v>
      </c>
      <c r="H38" s="180">
        <f>H39</f>
        <v>1290.4</v>
      </c>
      <c r="I38" s="180">
        <f>I39</f>
        <v>43.06</v>
      </c>
      <c r="J38" s="106">
        <f t="shared" si="0"/>
        <v>8.672708962739174</v>
      </c>
      <c r="K38" s="113">
        <f t="shared" si="1"/>
        <v>3.336949783013019</v>
      </c>
      <c r="N38" s="171"/>
    </row>
    <row r="39" spans="1:13" s="86" customFormat="1" ht="12.75">
      <c r="A39" s="138" t="s">
        <v>126</v>
      </c>
      <c r="B39" s="137">
        <v>650</v>
      </c>
      <c r="C39" s="132">
        <v>1</v>
      </c>
      <c r="D39" s="133">
        <v>13</v>
      </c>
      <c r="E39" s="134" t="s">
        <v>102</v>
      </c>
      <c r="F39" s="135"/>
      <c r="G39" s="181">
        <f>G40+G51</f>
        <v>496.5</v>
      </c>
      <c r="H39" s="181">
        <f>H40+H51</f>
        <v>1290.4</v>
      </c>
      <c r="I39" s="181">
        <f>I40+I51</f>
        <v>43.06</v>
      </c>
      <c r="J39" s="106">
        <f t="shared" si="0"/>
        <v>8.672708962739174</v>
      </c>
      <c r="K39" s="113">
        <f t="shared" si="1"/>
        <v>3.336949783013019</v>
      </c>
      <c r="M39" s="86" t="s">
        <v>39</v>
      </c>
    </row>
    <row r="40" spans="1:11" s="86" customFormat="1" ht="25.5">
      <c r="A40" s="138" t="s">
        <v>103</v>
      </c>
      <c r="B40" s="131">
        <v>650</v>
      </c>
      <c r="C40" s="132">
        <v>1</v>
      </c>
      <c r="D40" s="133">
        <v>13</v>
      </c>
      <c r="E40" s="134" t="s">
        <v>104</v>
      </c>
      <c r="F40" s="135"/>
      <c r="G40" s="181">
        <f>G41+G46</f>
        <v>474.5</v>
      </c>
      <c r="H40" s="181">
        <f>H41+H46</f>
        <v>1265.4</v>
      </c>
      <c r="I40" s="181">
        <f>I41+I46</f>
        <v>43.06</v>
      </c>
      <c r="J40" s="106">
        <f t="shared" si="0"/>
        <v>9.07481559536354</v>
      </c>
      <c r="K40" s="113">
        <f t="shared" si="1"/>
        <v>3.4028765607712974</v>
      </c>
    </row>
    <row r="41" spans="1:11" ht="25.5">
      <c r="A41" s="138" t="s">
        <v>127</v>
      </c>
      <c r="B41" s="137">
        <v>650</v>
      </c>
      <c r="C41" s="132">
        <v>1</v>
      </c>
      <c r="D41" s="133">
        <v>13</v>
      </c>
      <c r="E41" s="134" t="s">
        <v>128</v>
      </c>
      <c r="F41" s="135"/>
      <c r="G41" s="181">
        <f>G42+G44</f>
        <v>135.9</v>
      </c>
      <c r="H41" s="181">
        <f>H42+H44</f>
        <v>385.9</v>
      </c>
      <c r="I41" s="181">
        <f>I42+I44</f>
        <v>16.66</v>
      </c>
      <c r="J41" s="106">
        <f t="shared" si="0"/>
        <v>12.259013980868286</v>
      </c>
      <c r="K41" s="113">
        <f t="shared" si="1"/>
        <v>4.317180616740089</v>
      </c>
    </row>
    <row r="42" spans="1:11" ht="25.5">
      <c r="A42" s="138" t="s">
        <v>114</v>
      </c>
      <c r="B42" s="131">
        <v>650</v>
      </c>
      <c r="C42" s="132">
        <v>1</v>
      </c>
      <c r="D42" s="133">
        <v>13</v>
      </c>
      <c r="E42" s="134" t="s">
        <v>128</v>
      </c>
      <c r="F42" s="135">
        <v>200</v>
      </c>
      <c r="G42" s="181">
        <f>G43</f>
        <v>0</v>
      </c>
      <c r="H42" s="181">
        <f>H43</f>
        <v>215</v>
      </c>
      <c r="I42" s="181">
        <f>I43</f>
        <v>16.66</v>
      </c>
      <c r="J42" s="106">
        <v>0</v>
      </c>
      <c r="K42" s="113">
        <f t="shared" si="1"/>
        <v>7.748837209302326</v>
      </c>
    </row>
    <row r="43" spans="1:11" s="86" customFormat="1" ht="25.5">
      <c r="A43" s="138" t="s">
        <v>115</v>
      </c>
      <c r="B43" s="137">
        <v>650</v>
      </c>
      <c r="C43" s="132">
        <v>1</v>
      </c>
      <c r="D43" s="133">
        <v>13</v>
      </c>
      <c r="E43" s="134" t="s">
        <v>128</v>
      </c>
      <c r="F43" s="135">
        <v>240</v>
      </c>
      <c r="G43" s="181">
        <v>0</v>
      </c>
      <c r="H43" s="181">
        <v>215</v>
      </c>
      <c r="I43" s="181">
        <v>16.66</v>
      </c>
      <c r="J43" s="106">
        <v>0</v>
      </c>
      <c r="K43" s="113">
        <f t="shared" si="1"/>
        <v>7.748837209302326</v>
      </c>
    </row>
    <row r="44" spans="1:11" ht="12.75">
      <c r="A44" s="138" t="s">
        <v>116</v>
      </c>
      <c r="B44" s="131">
        <v>650</v>
      </c>
      <c r="C44" s="132">
        <v>1</v>
      </c>
      <c r="D44" s="133">
        <v>13</v>
      </c>
      <c r="E44" s="134" t="s">
        <v>128</v>
      </c>
      <c r="F44" s="135">
        <v>800</v>
      </c>
      <c r="G44" s="181">
        <f>G45</f>
        <v>135.9</v>
      </c>
      <c r="H44" s="181">
        <f>H45</f>
        <v>170.9</v>
      </c>
      <c r="I44" s="181">
        <f>I45</f>
        <v>0</v>
      </c>
      <c r="J44" s="106">
        <f t="shared" si="0"/>
        <v>0</v>
      </c>
      <c r="K44" s="113">
        <f t="shared" si="1"/>
        <v>0</v>
      </c>
    </row>
    <row r="45" spans="1:11" ht="12.75">
      <c r="A45" s="138" t="s">
        <v>117</v>
      </c>
      <c r="B45" s="137">
        <v>650</v>
      </c>
      <c r="C45" s="132">
        <v>1</v>
      </c>
      <c r="D45" s="133">
        <v>13</v>
      </c>
      <c r="E45" s="134" t="s">
        <v>128</v>
      </c>
      <c r="F45" s="135">
        <v>850</v>
      </c>
      <c r="G45" s="181">
        <v>135.9</v>
      </c>
      <c r="H45" s="181">
        <v>170.9</v>
      </c>
      <c r="I45" s="181">
        <v>0</v>
      </c>
      <c r="J45" s="106">
        <f t="shared" si="0"/>
        <v>0</v>
      </c>
      <c r="K45" s="113">
        <f t="shared" si="1"/>
        <v>0</v>
      </c>
    </row>
    <row r="46" spans="1:14" ht="12.75">
      <c r="A46" s="136" t="s">
        <v>129</v>
      </c>
      <c r="B46" s="131">
        <v>650</v>
      </c>
      <c r="C46" s="132">
        <v>1</v>
      </c>
      <c r="D46" s="133">
        <v>13</v>
      </c>
      <c r="E46" s="134" t="s">
        <v>130</v>
      </c>
      <c r="F46" s="135"/>
      <c r="G46" s="181">
        <f>G47+G49</f>
        <v>338.6</v>
      </c>
      <c r="H46" s="181">
        <f>H47+H49</f>
        <v>879.5</v>
      </c>
      <c r="I46" s="181">
        <f>I47+I49</f>
        <v>26.4</v>
      </c>
      <c r="J46" s="106">
        <f t="shared" si="0"/>
        <v>7.796810395747194</v>
      </c>
      <c r="K46" s="113">
        <f t="shared" si="1"/>
        <v>3.0017055144968734</v>
      </c>
      <c r="L46" s="90"/>
      <c r="N46" s="84" t="s">
        <v>33</v>
      </c>
    </row>
    <row r="47" spans="1:12" ht="63.75">
      <c r="A47" s="136" t="s">
        <v>107</v>
      </c>
      <c r="B47" s="137">
        <v>650</v>
      </c>
      <c r="C47" s="132">
        <v>1</v>
      </c>
      <c r="D47" s="133">
        <v>13</v>
      </c>
      <c r="E47" s="134" t="s">
        <v>130</v>
      </c>
      <c r="F47" s="135">
        <v>100</v>
      </c>
      <c r="G47" s="181">
        <f>G48</f>
        <v>100</v>
      </c>
      <c r="H47" s="181">
        <f>H48</f>
        <v>485.9</v>
      </c>
      <c r="I47" s="181">
        <f>I48</f>
        <v>15.4</v>
      </c>
      <c r="J47" s="106">
        <f t="shared" si="0"/>
        <v>15.4</v>
      </c>
      <c r="K47" s="113">
        <f t="shared" si="1"/>
        <v>3.1693764149001855</v>
      </c>
      <c r="L47" s="90"/>
    </row>
    <row r="48" spans="1:11" ht="25.5">
      <c r="A48" s="138" t="s">
        <v>108</v>
      </c>
      <c r="B48" s="131">
        <v>650</v>
      </c>
      <c r="C48" s="132">
        <v>1</v>
      </c>
      <c r="D48" s="133">
        <v>13</v>
      </c>
      <c r="E48" s="134" t="s">
        <v>130</v>
      </c>
      <c r="F48" s="135">
        <v>120</v>
      </c>
      <c r="G48" s="181">
        <v>100</v>
      </c>
      <c r="H48" s="181">
        <v>485.9</v>
      </c>
      <c r="I48" s="181">
        <v>15.4</v>
      </c>
      <c r="J48" s="106">
        <f t="shared" si="0"/>
        <v>15.4</v>
      </c>
      <c r="K48" s="113">
        <f t="shared" si="1"/>
        <v>3.1693764149001855</v>
      </c>
    </row>
    <row r="49" spans="1:11" ht="25.5">
      <c r="A49" s="138" t="s">
        <v>114</v>
      </c>
      <c r="B49" s="137">
        <v>650</v>
      </c>
      <c r="C49" s="132">
        <v>1</v>
      </c>
      <c r="D49" s="133">
        <v>13</v>
      </c>
      <c r="E49" s="134" t="s">
        <v>130</v>
      </c>
      <c r="F49" s="135">
        <v>200</v>
      </c>
      <c r="G49" s="181">
        <f>G50</f>
        <v>238.6</v>
      </c>
      <c r="H49" s="181">
        <f>H50</f>
        <v>393.6</v>
      </c>
      <c r="I49" s="181">
        <f>I50</f>
        <v>11</v>
      </c>
      <c r="J49" s="106">
        <f t="shared" si="0"/>
        <v>4.610226320201174</v>
      </c>
      <c r="K49" s="113">
        <f t="shared" si="1"/>
        <v>2.7947154471544713</v>
      </c>
    </row>
    <row r="50" spans="1:11" ht="25.5">
      <c r="A50" s="138" t="s">
        <v>115</v>
      </c>
      <c r="B50" s="131">
        <v>650</v>
      </c>
      <c r="C50" s="132">
        <v>1</v>
      </c>
      <c r="D50" s="133">
        <v>13</v>
      </c>
      <c r="E50" s="134" t="s">
        <v>130</v>
      </c>
      <c r="F50" s="135">
        <v>240</v>
      </c>
      <c r="G50" s="181">
        <v>238.6</v>
      </c>
      <c r="H50" s="181">
        <v>393.6</v>
      </c>
      <c r="I50" s="181">
        <v>11</v>
      </c>
      <c r="J50" s="106">
        <f t="shared" si="0"/>
        <v>4.610226320201174</v>
      </c>
      <c r="K50" s="113">
        <f t="shared" si="1"/>
        <v>2.7947154471544713</v>
      </c>
    </row>
    <row r="51" spans="1:11" ht="12.75">
      <c r="A51" s="142" t="s">
        <v>131</v>
      </c>
      <c r="B51" s="137">
        <v>650</v>
      </c>
      <c r="C51" s="132">
        <v>1</v>
      </c>
      <c r="D51" s="133">
        <v>13</v>
      </c>
      <c r="E51" s="135" t="s">
        <v>132</v>
      </c>
      <c r="F51" s="135"/>
      <c r="G51" s="181">
        <f>G52</f>
        <v>22</v>
      </c>
      <c r="H51" s="181">
        <f aca="true" t="shared" si="7" ref="H51:I53">H52</f>
        <v>25</v>
      </c>
      <c r="I51" s="181">
        <f t="shared" si="7"/>
        <v>0</v>
      </c>
      <c r="J51" s="106">
        <f t="shared" si="0"/>
        <v>0</v>
      </c>
      <c r="K51" s="113">
        <f t="shared" si="1"/>
        <v>0</v>
      </c>
    </row>
    <row r="52" spans="1:11" ht="51">
      <c r="A52" s="142" t="s">
        <v>133</v>
      </c>
      <c r="B52" s="131">
        <v>650</v>
      </c>
      <c r="C52" s="132">
        <v>1</v>
      </c>
      <c r="D52" s="133">
        <v>13</v>
      </c>
      <c r="E52" s="135" t="s">
        <v>134</v>
      </c>
      <c r="F52" s="135"/>
      <c r="G52" s="181">
        <f>G53</f>
        <v>22</v>
      </c>
      <c r="H52" s="181">
        <f t="shared" si="7"/>
        <v>25</v>
      </c>
      <c r="I52" s="181">
        <f t="shared" si="7"/>
        <v>0</v>
      </c>
      <c r="J52" s="106">
        <f t="shared" si="0"/>
        <v>0</v>
      </c>
      <c r="K52" s="113">
        <f t="shared" si="1"/>
        <v>0</v>
      </c>
    </row>
    <row r="53" spans="1:11" ht="12.75">
      <c r="A53" s="142" t="s">
        <v>131</v>
      </c>
      <c r="B53" s="137">
        <v>650</v>
      </c>
      <c r="C53" s="132">
        <v>1</v>
      </c>
      <c r="D53" s="133">
        <v>13</v>
      </c>
      <c r="E53" s="135" t="s">
        <v>134</v>
      </c>
      <c r="F53" s="135">
        <v>500</v>
      </c>
      <c r="G53" s="181">
        <f>G54</f>
        <v>22</v>
      </c>
      <c r="H53" s="181">
        <f t="shared" si="7"/>
        <v>25</v>
      </c>
      <c r="I53" s="181">
        <f t="shared" si="7"/>
        <v>0</v>
      </c>
      <c r="J53" s="106">
        <f t="shared" si="0"/>
        <v>0</v>
      </c>
      <c r="K53" s="113">
        <f t="shared" si="1"/>
        <v>0</v>
      </c>
    </row>
    <row r="54" spans="1:11" ht="12.75">
      <c r="A54" s="142" t="s">
        <v>135</v>
      </c>
      <c r="B54" s="131">
        <v>650</v>
      </c>
      <c r="C54" s="132">
        <v>1</v>
      </c>
      <c r="D54" s="133">
        <v>13</v>
      </c>
      <c r="E54" s="135" t="s">
        <v>134</v>
      </c>
      <c r="F54" s="135">
        <v>540</v>
      </c>
      <c r="G54" s="181">
        <v>22</v>
      </c>
      <c r="H54" s="181">
        <v>25</v>
      </c>
      <c r="I54" s="181">
        <v>0</v>
      </c>
      <c r="J54" s="106">
        <f t="shared" si="0"/>
        <v>0</v>
      </c>
      <c r="K54" s="113">
        <f t="shared" si="1"/>
        <v>0</v>
      </c>
    </row>
    <row r="55" spans="1:11" ht="12.75">
      <c r="A55" s="118" t="s">
        <v>54</v>
      </c>
      <c r="B55" s="137">
        <v>650</v>
      </c>
      <c r="C55" s="120">
        <v>2</v>
      </c>
      <c r="D55" s="121"/>
      <c r="E55" s="122"/>
      <c r="F55" s="123"/>
      <c r="G55" s="179">
        <f aca="true" t="shared" si="8" ref="G55:I58">G56</f>
        <v>378.2</v>
      </c>
      <c r="H55" s="179">
        <f t="shared" si="8"/>
        <v>221.2</v>
      </c>
      <c r="I55" s="179">
        <f t="shared" si="8"/>
        <v>39.25</v>
      </c>
      <c r="J55" s="106">
        <f t="shared" si="0"/>
        <v>10.378106821787414</v>
      </c>
      <c r="K55" s="113">
        <f t="shared" si="1"/>
        <v>17.744122965641953</v>
      </c>
    </row>
    <row r="56" spans="1:11" ht="12.75">
      <c r="A56" s="138" t="s">
        <v>53</v>
      </c>
      <c r="B56" s="131">
        <v>650</v>
      </c>
      <c r="C56" s="132">
        <v>2</v>
      </c>
      <c r="D56" s="133">
        <v>3</v>
      </c>
      <c r="E56" s="134"/>
      <c r="F56" s="135"/>
      <c r="G56" s="181">
        <f t="shared" si="8"/>
        <v>378.2</v>
      </c>
      <c r="H56" s="181">
        <f t="shared" si="8"/>
        <v>221.2</v>
      </c>
      <c r="I56" s="181">
        <f t="shared" si="8"/>
        <v>39.25</v>
      </c>
      <c r="J56" s="106">
        <f t="shared" si="0"/>
        <v>10.378106821787414</v>
      </c>
      <c r="K56" s="113">
        <f t="shared" si="1"/>
        <v>17.744122965641953</v>
      </c>
    </row>
    <row r="57" spans="1:11" ht="12.75">
      <c r="A57" s="130" t="s">
        <v>101</v>
      </c>
      <c r="B57" s="137">
        <v>650</v>
      </c>
      <c r="C57" s="132">
        <v>2</v>
      </c>
      <c r="D57" s="133">
        <v>3</v>
      </c>
      <c r="E57" s="134" t="s">
        <v>102</v>
      </c>
      <c r="F57" s="135"/>
      <c r="G57" s="181">
        <f t="shared" si="8"/>
        <v>378.2</v>
      </c>
      <c r="H57" s="181">
        <f t="shared" si="8"/>
        <v>221.2</v>
      </c>
      <c r="I57" s="181">
        <f t="shared" si="8"/>
        <v>39.25</v>
      </c>
      <c r="J57" s="106">
        <f t="shared" si="0"/>
        <v>10.378106821787414</v>
      </c>
      <c r="K57" s="113">
        <f t="shared" si="1"/>
        <v>17.744122965641953</v>
      </c>
    </row>
    <row r="58" spans="1:11" ht="25.5">
      <c r="A58" s="136" t="s">
        <v>136</v>
      </c>
      <c r="B58" s="131">
        <v>650</v>
      </c>
      <c r="C58" s="132">
        <v>2</v>
      </c>
      <c r="D58" s="133">
        <v>3</v>
      </c>
      <c r="E58" s="134" t="s">
        <v>137</v>
      </c>
      <c r="F58" s="135"/>
      <c r="G58" s="181">
        <f t="shared" si="8"/>
        <v>378.2</v>
      </c>
      <c r="H58" s="181">
        <f t="shared" si="8"/>
        <v>221.2</v>
      </c>
      <c r="I58" s="181">
        <f t="shared" si="8"/>
        <v>39.25</v>
      </c>
      <c r="J58" s="106">
        <f t="shared" si="0"/>
        <v>10.378106821787414</v>
      </c>
      <c r="K58" s="113">
        <f t="shared" si="1"/>
        <v>17.744122965641953</v>
      </c>
    </row>
    <row r="59" spans="1:11" ht="38.25">
      <c r="A59" s="136" t="s">
        <v>138</v>
      </c>
      <c r="B59" s="137">
        <v>650</v>
      </c>
      <c r="C59" s="132">
        <v>2</v>
      </c>
      <c r="D59" s="133">
        <v>3</v>
      </c>
      <c r="E59" s="134" t="s">
        <v>139</v>
      </c>
      <c r="F59" s="135"/>
      <c r="G59" s="181">
        <f>G60+G62</f>
        <v>378.2</v>
      </c>
      <c r="H59" s="181">
        <f>H60+H62</f>
        <v>221.2</v>
      </c>
      <c r="I59" s="181">
        <f>I60+I62</f>
        <v>39.25</v>
      </c>
      <c r="J59" s="106">
        <f t="shared" si="0"/>
        <v>10.378106821787414</v>
      </c>
      <c r="K59" s="113">
        <f t="shared" si="1"/>
        <v>17.744122965641953</v>
      </c>
    </row>
    <row r="60" spans="1:11" ht="63.75">
      <c r="A60" s="138" t="s">
        <v>107</v>
      </c>
      <c r="B60" s="131">
        <v>650</v>
      </c>
      <c r="C60" s="132">
        <v>2</v>
      </c>
      <c r="D60" s="133">
        <v>3</v>
      </c>
      <c r="E60" s="134" t="s">
        <v>139</v>
      </c>
      <c r="F60" s="135">
        <v>100</v>
      </c>
      <c r="G60" s="181">
        <f>G61</f>
        <v>358.2</v>
      </c>
      <c r="H60" s="181">
        <f>H61</f>
        <v>221.2</v>
      </c>
      <c r="I60" s="181">
        <f>I61</f>
        <v>39.25</v>
      </c>
      <c r="J60" s="106">
        <f t="shared" si="0"/>
        <v>10.957565605806812</v>
      </c>
      <c r="K60" s="113">
        <f t="shared" si="1"/>
        <v>17.744122965641953</v>
      </c>
    </row>
    <row r="61" spans="1:11" ht="25.5">
      <c r="A61" s="138" t="s">
        <v>108</v>
      </c>
      <c r="B61" s="137">
        <v>650</v>
      </c>
      <c r="C61" s="132">
        <v>2</v>
      </c>
      <c r="D61" s="133">
        <v>3</v>
      </c>
      <c r="E61" s="134" t="s">
        <v>139</v>
      </c>
      <c r="F61" s="135">
        <v>120</v>
      </c>
      <c r="G61" s="181">
        <v>358.2</v>
      </c>
      <c r="H61" s="181">
        <v>221.2</v>
      </c>
      <c r="I61" s="181">
        <v>39.25</v>
      </c>
      <c r="J61" s="106">
        <f t="shared" si="0"/>
        <v>10.957565605806812</v>
      </c>
      <c r="K61" s="113">
        <f t="shared" si="1"/>
        <v>17.744122965641953</v>
      </c>
    </row>
    <row r="62" spans="1:11" ht="25.5">
      <c r="A62" s="138" t="s">
        <v>114</v>
      </c>
      <c r="B62" s="131">
        <v>650</v>
      </c>
      <c r="C62" s="132">
        <v>2</v>
      </c>
      <c r="D62" s="133">
        <v>3</v>
      </c>
      <c r="E62" s="134" t="s">
        <v>139</v>
      </c>
      <c r="F62" s="135">
        <v>200</v>
      </c>
      <c r="G62" s="181">
        <f>G63</f>
        <v>20</v>
      </c>
      <c r="H62" s="181">
        <f>H63</f>
        <v>0</v>
      </c>
      <c r="I62" s="181">
        <f>I63</f>
        <v>0</v>
      </c>
      <c r="J62" s="106">
        <f t="shared" si="0"/>
        <v>0</v>
      </c>
      <c r="K62" s="113" t="e">
        <f t="shared" si="1"/>
        <v>#DIV/0!</v>
      </c>
    </row>
    <row r="63" spans="1:11" ht="25.5">
      <c r="A63" s="138" t="s">
        <v>115</v>
      </c>
      <c r="B63" s="137">
        <v>650</v>
      </c>
      <c r="C63" s="132">
        <v>2</v>
      </c>
      <c r="D63" s="133">
        <v>3</v>
      </c>
      <c r="E63" s="134" t="s">
        <v>139</v>
      </c>
      <c r="F63" s="135">
        <v>240</v>
      </c>
      <c r="G63" s="181">
        <v>20</v>
      </c>
      <c r="H63" s="181">
        <v>0</v>
      </c>
      <c r="I63" s="181">
        <v>0</v>
      </c>
      <c r="J63" s="106">
        <f t="shared" si="0"/>
        <v>0</v>
      </c>
      <c r="K63" s="113" t="e">
        <f t="shared" si="1"/>
        <v>#DIV/0!</v>
      </c>
    </row>
    <row r="64" spans="1:11" ht="25.5">
      <c r="A64" s="118" t="s">
        <v>140</v>
      </c>
      <c r="B64" s="143">
        <v>650</v>
      </c>
      <c r="C64" s="120">
        <v>3</v>
      </c>
      <c r="D64" s="121"/>
      <c r="E64" s="123"/>
      <c r="F64" s="123"/>
      <c r="G64" s="179">
        <f aca="true" t="shared" si="9" ref="G64:I69">G65</f>
        <v>332.7</v>
      </c>
      <c r="H64" s="179">
        <f t="shared" si="9"/>
        <v>227.7</v>
      </c>
      <c r="I64" s="179">
        <f t="shared" si="9"/>
        <v>0</v>
      </c>
      <c r="J64" s="106">
        <f t="shared" si="0"/>
        <v>0</v>
      </c>
      <c r="K64" s="113">
        <f t="shared" si="1"/>
        <v>0</v>
      </c>
    </row>
    <row r="65" spans="1:11" ht="38.25">
      <c r="A65" s="138" t="s">
        <v>141</v>
      </c>
      <c r="B65" s="137">
        <v>650</v>
      </c>
      <c r="C65" s="132">
        <v>3</v>
      </c>
      <c r="D65" s="133">
        <v>9</v>
      </c>
      <c r="E65" s="135"/>
      <c r="F65" s="135"/>
      <c r="G65" s="181">
        <f t="shared" si="9"/>
        <v>332.7</v>
      </c>
      <c r="H65" s="181">
        <f t="shared" si="9"/>
        <v>227.7</v>
      </c>
      <c r="I65" s="181">
        <f t="shared" si="9"/>
        <v>0</v>
      </c>
      <c r="J65" s="106">
        <f t="shared" si="0"/>
        <v>0</v>
      </c>
      <c r="K65" s="113">
        <f t="shared" si="1"/>
        <v>0</v>
      </c>
    </row>
    <row r="66" spans="1:11" ht="12.75">
      <c r="A66" s="130" t="s">
        <v>101</v>
      </c>
      <c r="B66" s="131">
        <v>650</v>
      </c>
      <c r="C66" s="132">
        <v>3</v>
      </c>
      <c r="D66" s="133">
        <v>9</v>
      </c>
      <c r="E66" s="134" t="s">
        <v>102</v>
      </c>
      <c r="F66" s="135"/>
      <c r="G66" s="181">
        <f t="shared" si="9"/>
        <v>332.7</v>
      </c>
      <c r="H66" s="181">
        <f t="shared" si="9"/>
        <v>227.7</v>
      </c>
      <c r="I66" s="181">
        <f t="shared" si="9"/>
        <v>0</v>
      </c>
      <c r="J66" s="106">
        <f t="shared" si="0"/>
        <v>0</v>
      </c>
      <c r="K66" s="113">
        <f t="shared" si="1"/>
        <v>0</v>
      </c>
    </row>
    <row r="67" spans="1:11" ht="38.25">
      <c r="A67" s="138" t="s">
        <v>142</v>
      </c>
      <c r="B67" s="137">
        <v>650</v>
      </c>
      <c r="C67" s="132">
        <v>3</v>
      </c>
      <c r="D67" s="133">
        <v>9</v>
      </c>
      <c r="E67" s="135" t="s">
        <v>143</v>
      </c>
      <c r="F67" s="135"/>
      <c r="G67" s="181">
        <f t="shared" si="9"/>
        <v>332.7</v>
      </c>
      <c r="H67" s="181">
        <f t="shared" si="9"/>
        <v>227.7</v>
      </c>
      <c r="I67" s="181">
        <f t="shared" si="9"/>
        <v>0</v>
      </c>
      <c r="J67" s="106">
        <f t="shared" si="0"/>
        <v>0</v>
      </c>
      <c r="K67" s="113">
        <f t="shared" si="1"/>
        <v>0</v>
      </c>
    </row>
    <row r="68" spans="1:11" ht="38.25">
      <c r="A68" s="138" t="s">
        <v>144</v>
      </c>
      <c r="B68" s="131">
        <v>650</v>
      </c>
      <c r="C68" s="132">
        <v>3</v>
      </c>
      <c r="D68" s="133">
        <v>9</v>
      </c>
      <c r="E68" s="135" t="s">
        <v>145</v>
      </c>
      <c r="F68" s="135"/>
      <c r="G68" s="181">
        <f t="shared" si="9"/>
        <v>332.7</v>
      </c>
      <c r="H68" s="181">
        <f t="shared" si="9"/>
        <v>227.7</v>
      </c>
      <c r="I68" s="181">
        <f t="shared" si="9"/>
        <v>0</v>
      </c>
      <c r="J68" s="106">
        <f t="shared" si="0"/>
        <v>0</v>
      </c>
      <c r="K68" s="113">
        <f t="shared" si="1"/>
        <v>0</v>
      </c>
    </row>
    <row r="69" spans="1:11" ht="25.5">
      <c r="A69" s="138" t="s">
        <v>114</v>
      </c>
      <c r="B69" s="137">
        <v>650</v>
      </c>
      <c r="C69" s="132">
        <v>3</v>
      </c>
      <c r="D69" s="133">
        <v>9</v>
      </c>
      <c r="E69" s="135" t="s">
        <v>145</v>
      </c>
      <c r="F69" s="135">
        <v>200</v>
      </c>
      <c r="G69" s="181">
        <f t="shared" si="9"/>
        <v>332.7</v>
      </c>
      <c r="H69" s="181">
        <f t="shared" si="9"/>
        <v>227.7</v>
      </c>
      <c r="I69" s="181">
        <f t="shared" si="9"/>
        <v>0</v>
      </c>
      <c r="J69" s="106">
        <f aca="true" t="shared" si="10" ref="J69:J127">I69*100/G69</f>
        <v>0</v>
      </c>
      <c r="K69" s="113">
        <f aca="true" t="shared" si="11" ref="K69:K129">I69*100/H69</f>
        <v>0</v>
      </c>
    </row>
    <row r="70" spans="1:11" ht="25.5">
      <c r="A70" s="142" t="s">
        <v>146</v>
      </c>
      <c r="B70" s="131">
        <v>650</v>
      </c>
      <c r="C70" s="132">
        <v>3</v>
      </c>
      <c r="D70" s="133">
        <v>9</v>
      </c>
      <c r="E70" s="135" t="s">
        <v>145</v>
      </c>
      <c r="F70" s="135">
        <v>230</v>
      </c>
      <c r="G70" s="181">
        <v>332.7</v>
      </c>
      <c r="H70" s="181">
        <v>227.7</v>
      </c>
      <c r="I70" s="181">
        <v>0</v>
      </c>
      <c r="J70" s="106">
        <f t="shared" si="10"/>
        <v>0</v>
      </c>
      <c r="K70" s="113">
        <f t="shared" si="11"/>
        <v>0</v>
      </c>
    </row>
    <row r="71" spans="1:11" ht="12.75">
      <c r="A71" s="118" t="s">
        <v>147</v>
      </c>
      <c r="B71" s="41">
        <v>650</v>
      </c>
      <c r="C71" s="120">
        <v>4</v>
      </c>
      <c r="D71" s="121"/>
      <c r="E71" s="122"/>
      <c r="F71" s="123"/>
      <c r="G71" s="179">
        <f>G77+G93+G99+G72</f>
        <v>2762.1000000000004</v>
      </c>
      <c r="H71" s="179">
        <f>H77+H93+H99+H72</f>
        <v>2976.9000000000005</v>
      </c>
      <c r="I71" s="179">
        <f>I77+I93+I99+I72</f>
        <v>321.1</v>
      </c>
      <c r="J71" s="106">
        <f t="shared" si="10"/>
        <v>11.625212700481518</v>
      </c>
      <c r="K71" s="113">
        <f t="shared" si="11"/>
        <v>10.786388524975646</v>
      </c>
    </row>
    <row r="72" spans="1:11" ht="13.5">
      <c r="A72" s="144" t="s">
        <v>50</v>
      </c>
      <c r="B72" s="145">
        <v>650</v>
      </c>
      <c r="C72" s="146">
        <v>4</v>
      </c>
      <c r="D72" s="147">
        <v>1</v>
      </c>
      <c r="E72" s="148"/>
      <c r="F72" s="149"/>
      <c r="G72" s="183">
        <f aca="true" t="shared" si="12" ref="G72:I73">G73</f>
        <v>0</v>
      </c>
      <c r="H72" s="183">
        <f t="shared" si="12"/>
        <v>45.8</v>
      </c>
      <c r="I72" s="183">
        <f t="shared" si="12"/>
        <v>0</v>
      </c>
      <c r="J72" s="106">
        <v>0</v>
      </c>
      <c r="K72" s="113">
        <f t="shared" si="11"/>
        <v>0</v>
      </c>
    </row>
    <row r="73" spans="1:11" ht="51">
      <c r="A73" s="172" t="s">
        <v>148</v>
      </c>
      <c r="B73" s="150">
        <v>650</v>
      </c>
      <c r="C73" s="173">
        <v>4</v>
      </c>
      <c r="D73" s="174">
        <v>1</v>
      </c>
      <c r="E73" s="150" t="s">
        <v>253</v>
      </c>
      <c r="F73" s="135"/>
      <c r="G73" s="181">
        <f t="shared" si="12"/>
        <v>0</v>
      </c>
      <c r="H73" s="181">
        <f t="shared" si="12"/>
        <v>45.8</v>
      </c>
      <c r="I73" s="181">
        <f t="shared" si="12"/>
        <v>0</v>
      </c>
      <c r="J73" s="106">
        <v>0</v>
      </c>
      <c r="K73" s="113">
        <f t="shared" si="11"/>
        <v>0</v>
      </c>
    </row>
    <row r="74" spans="1:11" ht="25.5">
      <c r="A74" s="175" t="s">
        <v>150</v>
      </c>
      <c r="B74" s="150">
        <v>650</v>
      </c>
      <c r="C74" s="176">
        <v>4</v>
      </c>
      <c r="D74" s="177">
        <v>1</v>
      </c>
      <c r="E74" s="150" t="s">
        <v>253</v>
      </c>
      <c r="F74" s="135">
        <v>100</v>
      </c>
      <c r="G74" s="181">
        <f>G75+G76</f>
        <v>0</v>
      </c>
      <c r="H74" s="181">
        <f>H75+H76</f>
        <v>45.8</v>
      </c>
      <c r="I74" s="181">
        <f>I75+I76</f>
        <v>0</v>
      </c>
      <c r="J74" s="106">
        <v>0</v>
      </c>
      <c r="K74" s="113">
        <f t="shared" si="11"/>
        <v>0</v>
      </c>
    </row>
    <row r="75" spans="1:11" ht="25.5">
      <c r="A75" s="17" t="s">
        <v>151</v>
      </c>
      <c r="B75" s="150">
        <v>650</v>
      </c>
      <c r="C75" s="176">
        <v>4</v>
      </c>
      <c r="D75" s="177">
        <v>1</v>
      </c>
      <c r="E75" s="150" t="s">
        <v>231</v>
      </c>
      <c r="F75" s="135">
        <v>120</v>
      </c>
      <c r="G75" s="181">
        <v>0</v>
      </c>
      <c r="H75" s="181">
        <v>0</v>
      </c>
      <c r="I75" s="181">
        <v>0</v>
      </c>
      <c r="J75" s="106">
        <v>0</v>
      </c>
      <c r="K75" s="113">
        <v>0</v>
      </c>
    </row>
    <row r="76" spans="1:11" ht="25.5">
      <c r="A76" s="178" t="s">
        <v>151</v>
      </c>
      <c r="B76" s="150">
        <v>650</v>
      </c>
      <c r="C76" s="176">
        <v>4</v>
      </c>
      <c r="D76" s="177">
        <v>1</v>
      </c>
      <c r="E76" s="150" t="s">
        <v>149</v>
      </c>
      <c r="F76" s="135">
        <v>120</v>
      </c>
      <c r="G76" s="181">
        <v>0</v>
      </c>
      <c r="H76" s="181">
        <v>45.8</v>
      </c>
      <c r="I76" s="181">
        <v>0</v>
      </c>
      <c r="J76" s="106">
        <v>0</v>
      </c>
      <c r="K76" s="113">
        <f t="shared" si="11"/>
        <v>0</v>
      </c>
    </row>
    <row r="77" spans="1:11" ht="13.5">
      <c r="A77" s="140" t="s">
        <v>49</v>
      </c>
      <c r="B77" s="143">
        <v>650</v>
      </c>
      <c r="C77" s="126">
        <v>4</v>
      </c>
      <c r="D77" s="127">
        <v>9</v>
      </c>
      <c r="E77" s="128"/>
      <c r="F77" s="129"/>
      <c r="G77" s="180">
        <f aca="true" t="shared" si="13" ref="G77:I78">G78</f>
        <v>2562.1000000000004</v>
      </c>
      <c r="H77" s="180">
        <f t="shared" si="13"/>
        <v>2562.1000000000004</v>
      </c>
      <c r="I77" s="180">
        <f t="shared" si="13"/>
        <v>295.3</v>
      </c>
      <c r="J77" s="106">
        <f t="shared" si="10"/>
        <v>11.525701572928455</v>
      </c>
      <c r="K77" s="113">
        <f t="shared" si="11"/>
        <v>11.525701572928455</v>
      </c>
    </row>
    <row r="78" spans="1:11" ht="38.25">
      <c r="A78" s="151" t="s">
        <v>152</v>
      </c>
      <c r="B78" s="137">
        <v>650</v>
      </c>
      <c r="C78" s="152" t="s">
        <v>153</v>
      </c>
      <c r="D78" s="152" t="s">
        <v>154</v>
      </c>
      <c r="E78" s="152" t="s">
        <v>155</v>
      </c>
      <c r="F78" s="135"/>
      <c r="G78" s="181">
        <f t="shared" si="13"/>
        <v>2562.1000000000004</v>
      </c>
      <c r="H78" s="181">
        <f t="shared" si="13"/>
        <v>2562.1000000000004</v>
      </c>
      <c r="I78" s="181">
        <f t="shared" si="13"/>
        <v>295.3</v>
      </c>
      <c r="J78" s="106">
        <f t="shared" si="10"/>
        <v>11.525701572928455</v>
      </c>
      <c r="K78" s="113">
        <f t="shared" si="11"/>
        <v>11.525701572928455</v>
      </c>
    </row>
    <row r="79" spans="1:11" ht="51">
      <c r="A79" s="136" t="s">
        <v>156</v>
      </c>
      <c r="B79" s="131">
        <v>650</v>
      </c>
      <c r="C79" s="152" t="s">
        <v>153</v>
      </c>
      <c r="D79" s="152" t="s">
        <v>154</v>
      </c>
      <c r="E79" s="152" t="s">
        <v>157</v>
      </c>
      <c r="F79" s="135"/>
      <c r="G79" s="181">
        <f>G80+G87+G90</f>
        <v>2562.1000000000004</v>
      </c>
      <c r="H79" s="181">
        <f>H80+H87+H90</f>
        <v>2562.1000000000004</v>
      </c>
      <c r="I79" s="181">
        <f>I80+I87+I90</f>
        <v>295.3</v>
      </c>
      <c r="J79" s="106">
        <f t="shared" si="10"/>
        <v>11.525701572928455</v>
      </c>
      <c r="K79" s="113">
        <f t="shared" si="11"/>
        <v>11.525701572928455</v>
      </c>
    </row>
    <row r="80" spans="1:11" ht="25.5">
      <c r="A80" s="136" t="s">
        <v>158</v>
      </c>
      <c r="B80" s="137">
        <v>650</v>
      </c>
      <c r="C80" s="152" t="s">
        <v>153</v>
      </c>
      <c r="D80" s="152" t="s">
        <v>154</v>
      </c>
      <c r="E80" s="152" t="s">
        <v>159</v>
      </c>
      <c r="F80" s="135"/>
      <c r="G80" s="181">
        <f>G81+G84</f>
        <v>504.3</v>
      </c>
      <c r="H80" s="181">
        <f>H81+H84</f>
        <v>504.3</v>
      </c>
      <c r="I80" s="181">
        <f>I81+I84</f>
        <v>0</v>
      </c>
      <c r="J80" s="106">
        <f t="shared" si="10"/>
        <v>0</v>
      </c>
      <c r="K80" s="113">
        <f t="shared" si="11"/>
        <v>0</v>
      </c>
    </row>
    <row r="81" spans="1:11" ht="38.25">
      <c r="A81" s="136" t="s">
        <v>160</v>
      </c>
      <c r="B81" s="131">
        <v>650</v>
      </c>
      <c r="C81" s="152" t="s">
        <v>153</v>
      </c>
      <c r="D81" s="152" t="s">
        <v>154</v>
      </c>
      <c r="E81" s="152" t="s">
        <v>161</v>
      </c>
      <c r="F81" s="135"/>
      <c r="G81" s="181">
        <f aca="true" t="shared" si="14" ref="G81:I82">G82</f>
        <v>479.1</v>
      </c>
      <c r="H81" s="181">
        <f t="shared" si="14"/>
        <v>479.1</v>
      </c>
      <c r="I81" s="181">
        <f t="shared" si="14"/>
        <v>0</v>
      </c>
      <c r="J81" s="106">
        <f t="shared" si="10"/>
        <v>0</v>
      </c>
      <c r="K81" s="113">
        <f t="shared" si="11"/>
        <v>0</v>
      </c>
    </row>
    <row r="82" spans="1:11" ht="25.5">
      <c r="A82" s="138" t="s">
        <v>114</v>
      </c>
      <c r="B82" s="137">
        <v>650</v>
      </c>
      <c r="C82" s="132">
        <v>4</v>
      </c>
      <c r="D82" s="133">
        <v>9</v>
      </c>
      <c r="E82" s="152" t="s">
        <v>161</v>
      </c>
      <c r="F82" s="135">
        <v>200</v>
      </c>
      <c r="G82" s="181">
        <f t="shared" si="14"/>
        <v>479.1</v>
      </c>
      <c r="H82" s="181">
        <f t="shared" si="14"/>
        <v>479.1</v>
      </c>
      <c r="I82" s="181">
        <f t="shared" si="14"/>
        <v>0</v>
      </c>
      <c r="J82" s="106">
        <f t="shared" si="10"/>
        <v>0</v>
      </c>
      <c r="K82" s="113">
        <f t="shared" si="11"/>
        <v>0</v>
      </c>
    </row>
    <row r="83" spans="1:11" ht="25.5">
      <c r="A83" s="138" t="s">
        <v>115</v>
      </c>
      <c r="B83" s="131">
        <v>650</v>
      </c>
      <c r="C83" s="132">
        <v>4</v>
      </c>
      <c r="D83" s="133">
        <v>9</v>
      </c>
      <c r="E83" s="152" t="s">
        <v>161</v>
      </c>
      <c r="F83" s="135">
        <v>240</v>
      </c>
      <c r="G83" s="181">
        <v>479.1</v>
      </c>
      <c r="H83" s="181">
        <v>479.1</v>
      </c>
      <c r="I83" s="181">
        <v>0</v>
      </c>
      <c r="J83" s="106">
        <f t="shared" si="10"/>
        <v>0</v>
      </c>
      <c r="K83" s="113">
        <f t="shared" si="11"/>
        <v>0</v>
      </c>
    </row>
    <row r="84" spans="1:11" ht="51">
      <c r="A84" s="138" t="s">
        <v>162</v>
      </c>
      <c r="B84" s="137">
        <v>650</v>
      </c>
      <c r="C84" s="132">
        <v>4</v>
      </c>
      <c r="D84" s="133">
        <v>9</v>
      </c>
      <c r="E84" s="152" t="s">
        <v>163</v>
      </c>
      <c r="F84" s="135"/>
      <c r="G84" s="181">
        <f aca="true" t="shared" si="15" ref="G84:I85">G85</f>
        <v>25.2</v>
      </c>
      <c r="H84" s="181">
        <f t="shared" si="15"/>
        <v>25.2</v>
      </c>
      <c r="I84" s="181">
        <f t="shared" si="15"/>
        <v>0</v>
      </c>
      <c r="J84" s="106">
        <f t="shared" si="10"/>
        <v>0</v>
      </c>
      <c r="K84" s="113">
        <f t="shared" si="11"/>
        <v>0</v>
      </c>
    </row>
    <row r="85" spans="1:11" ht="25.5">
      <c r="A85" s="138" t="s">
        <v>114</v>
      </c>
      <c r="B85" s="131">
        <v>650</v>
      </c>
      <c r="C85" s="132">
        <v>4</v>
      </c>
      <c r="D85" s="133">
        <v>9</v>
      </c>
      <c r="E85" s="152" t="s">
        <v>163</v>
      </c>
      <c r="F85" s="135">
        <v>200</v>
      </c>
      <c r="G85" s="181">
        <f t="shared" si="15"/>
        <v>25.2</v>
      </c>
      <c r="H85" s="181">
        <f t="shared" si="15"/>
        <v>25.2</v>
      </c>
      <c r="I85" s="181">
        <f t="shared" si="15"/>
        <v>0</v>
      </c>
      <c r="J85" s="106">
        <f t="shared" si="10"/>
        <v>0</v>
      </c>
      <c r="K85" s="113">
        <f t="shared" si="11"/>
        <v>0</v>
      </c>
    </row>
    <row r="86" spans="1:11" ht="25.5">
      <c r="A86" s="138" t="s">
        <v>115</v>
      </c>
      <c r="B86" s="137">
        <v>650</v>
      </c>
      <c r="C86" s="132">
        <v>4</v>
      </c>
      <c r="D86" s="133">
        <v>9</v>
      </c>
      <c r="E86" s="152" t="s">
        <v>163</v>
      </c>
      <c r="F86" s="135">
        <v>240</v>
      </c>
      <c r="G86" s="181">
        <v>25.2</v>
      </c>
      <c r="H86" s="181">
        <v>25.2</v>
      </c>
      <c r="I86" s="181">
        <v>0</v>
      </c>
      <c r="J86" s="106">
        <f t="shared" si="10"/>
        <v>0</v>
      </c>
      <c r="K86" s="113">
        <f t="shared" si="11"/>
        <v>0</v>
      </c>
    </row>
    <row r="87" spans="1:11" ht="12.75">
      <c r="A87" s="138" t="s">
        <v>164</v>
      </c>
      <c r="B87" s="131">
        <v>650</v>
      </c>
      <c r="C87" s="132">
        <v>4</v>
      </c>
      <c r="D87" s="133">
        <v>9</v>
      </c>
      <c r="E87" s="152" t="s">
        <v>165</v>
      </c>
      <c r="F87" s="135"/>
      <c r="G87" s="181">
        <f aca="true" t="shared" si="16" ref="G87:I88">G88</f>
        <v>0</v>
      </c>
      <c r="H87" s="181">
        <f t="shared" si="16"/>
        <v>0</v>
      </c>
      <c r="I87" s="181">
        <f t="shared" si="16"/>
        <v>0</v>
      </c>
      <c r="J87" s="106">
        <v>0</v>
      </c>
      <c r="K87" s="113">
        <v>0</v>
      </c>
    </row>
    <row r="88" spans="1:11" ht="25.5">
      <c r="A88" s="138" t="s">
        <v>114</v>
      </c>
      <c r="B88" s="137">
        <v>650</v>
      </c>
      <c r="C88" s="132">
        <v>4</v>
      </c>
      <c r="D88" s="133">
        <v>9</v>
      </c>
      <c r="E88" s="152" t="s">
        <v>165</v>
      </c>
      <c r="F88" s="135">
        <v>200</v>
      </c>
      <c r="G88" s="181">
        <f t="shared" si="16"/>
        <v>0</v>
      </c>
      <c r="H88" s="181">
        <f t="shared" si="16"/>
        <v>0</v>
      </c>
      <c r="I88" s="181">
        <f t="shared" si="16"/>
        <v>0</v>
      </c>
      <c r="J88" s="106">
        <v>0</v>
      </c>
      <c r="K88" s="113">
        <v>0</v>
      </c>
    </row>
    <row r="89" spans="1:11" ht="25.5">
      <c r="A89" s="138" t="s">
        <v>115</v>
      </c>
      <c r="B89" s="131">
        <v>650</v>
      </c>
      <c r="C89" s="132">
        <v>4</v>
      </c>
      <c r="D89" s="133">
        <v>9</v>
      </c>
      <c r="E89" s="152" t="s">
        <v>165</v>
      </c>
      <c r="F89" s="135">
        <v>240</v>
      </c>
      <c r="G89" s="181">
        <v>0</v>
      </c>
      <c r="H89" s="181">
        <v>0</v>
      </c>
      <c r="I89" s="181">
        <v>0</v>
      </c>
      <c r="J89" s="106">
        <v>0</v>
      </c>
      <c r="K89" s="113">
        <v>0</v>
      </c>
    </row>
    <row r="90" spans="1:11" ht="12.75">
      <c r="A90" s="138" t="s">
        <v>164</v>
      </c>
      <c r="B90" s="131">
        <v>650</v>
      </c>
      <c r="C90" s="132">
        <v>4</v>
      </c>
      <c r="D90" s="133">
        <v>9</v>
      </c>
      <c r="E90" s="152" t="s">
        <v>232</v>
      </c>
      <c r="F90" s="135"/>
      <c r="G90" s="181">
        <f aca="true" t="shared" si="17" ref="G90:I91">G91</f>
        <v>2057.8</v>
      </c>
      <c r="H90" s="181">
        <f t="shared" si="17"/>
        <v>2057.8</v>
      </c>
      <c r="I90" s="181">
        <f t="shared" si="17"/>
        <v>295.3</v>
      </c>
      <c r="J90" s="106">
        <v>0</v>
      </c>
      <c r="K90" s="113">
        <f t="shared" si="11"/>
        <v>14.350276994848867</v>
      </c>
    </row>
    <row r="91" spans="1:11" ht="25.5">
      <c r="A91" s="138" t="s">
        <v>114</v>
      </c>
      <c r="B91" s="137">
        <v>650</v>
      </c>
      <c r="C91" s="132">
        <v>4</v>
      </c>
      <c r="D91" s="133">
        <v>9</v>
      </c>
      <c r="E91" s="152" t="s">
        <v>232</v>
      </c>
      <c r="F91" s="135">
        <v>200</v>
      </c>
      <c r="G91" s="181">
        <f t="shared" si="17"/>
        <v>2057.8</v>
      </c>
      <c r="H91" s="181">
        <f t="shared" si="17"/>
        <v>2057.8</v>
      </c>
      <c r="I91" s="181">
        <f t="shared" si="17"/>
        <v>295.3</v>
      </c>
      <c r="J91" s="106">
        <v>0</v>
      </c>
      <c r="K91" s="113">
        <f t="shared" si="11"/>
        <v>14.350276994848867</v>
      </c>
    </row>
    <row r="92" spans="1:11" ht="25.5">
      <c r="A92" s="138" t="s">
        <v>115</v>
      </c>
      <c r="B92" s="131">
        <v>650</v>
      </c>
      <c r="C92" s="132">
        <v>4</v>
      </c>
      <c r="D92" s="133">
        <v>9</v>
      </c>
      <c r="E92" s="152" t="s">
        <v>232</v>
      </c>
      <c r="F92" s="135">
        <v>240</v>
      </c>
      <c r="G92" s="181">
        <v>2057.8</v>
      </c>
      <c r="H92" s="181">
        <v>2057.8</v>
      </c>
      <c r="I92" s="181">
        <v>295.3</v>
      </c>
      <c r="J92" s="106">
        <v>0</v>
      </c>
      <c r="K92" s="113">
        <f t="shared" si="11"/>
        <v>14.350276994848867</v>
      </c>
    </row>
    <row r="93" spans="1:11" ht="13.5">
      <c r="A93" s="124" t="s">
        <v>48</v>
      </c>
      <c r="B93" s="153">
        <v>650</v>
      </c>
      <c r="C93" s="126">
        <v>4</v>
      </c>
      <c r="D93" s="127">
        <v>10</v>
      </c>
      <c r="E93" s="128"/>
      <c r="F93" s="129"/>
      <c r="G93" s="180">
        <f>G94</f>
        <v>88</v>
      </c>
      <c r="H93" s="180">
        <f aca="true" t="shared" si="18" ref="H93:I97">H94</f>
        <v>257</v>
      </c>
      <c r="I93" s="180">
        <f t="shared" si="18"/>
        <v>25.8</v>
      </c>
      <c r="J93" s="106">
        <f t="shared" si="10"/>
        <v>29.318181818181817</v>
      </c>
      <c r="K93" s="113">
        <f t="shared" si="11"/>
        <v>10.038910505836576</v>
      </c>
    </row>
    <row r="94" spans="1:11" ht="12.75">
      <c r="A94" s="130" t="s">
        <v>101</v>
      </c>
      <c r="B94" s="131">
        <v>650</v>
      </c>
      <c r="C94" s="132">
        <v>4</v>
      </c>
      <c r="D94" s="133">
        <v>10</v>
      </c>
      <c r="E94" s="134" t="s">
        <v>102</v>
      </c>
      <c r="F94" s="135"/>
      <c r="G94" s="181">
        <f>G95</f>
        <v>88</v>
      </c>
      <c r="H94" s="181">
        <f t="shared" si="18"/>
        <v>257</v>
      </c>
      <c r="I94" s="181">
        <f t="shared" si="18"/>
        <v>25.8</v>
      </c>
      <c r="J94" s="106">
        <f t="shared" si="10"/>
        <v>29.318181818181817</v>
      </c>
      <c r="K94" s="113">
        <f t="shared" si="11"/>
        <v>10.038910505836576</v>
      </c>
    </row>
    <row r="95" spans="1:11" ht="25.5">
      <c r="A95" s="136" t="s">
        <v>103</v>
      </c>
      <c r="B95" s="137">
        <v>650</v>
      </c>
      <c r="C95" s="132">
        <v>4</v>
      </c>
      <c r="D95" s="133">
        <v>10</v>
      </c>
      <c r="E95" s="134" t="s">
        <v>104</v>
      </c>
      <c r="F95" s="135"/>
      <c r="G95" s="181">
        <f>G96</f>
        <v>88</v>
      </c>
      <c r="H95" s="181">
        <f t="shared" si="18"/>
        <v>257</v>
      </c>
      <c r="I95" s="181">
        <f t="shared" si="18"/>
        <v>25.8</v>
      </c>
      <c r="J95" s="106">
        <f t="shared" si="10"/>
        <v>29.318181818181817</v>
      </c>
      <c r="K95" s="113">
        <f t="shared" si="11"/>
        <v>10.038910505836576</v>
      </c>
    </row>
    <row r="96" spans="1:11" ht="38.25">
      <c r="A96" s="136" t="s">
        <v>166</v>
      </c>
      <c r="B96" s="131">
        <v>650</v>
      </c>
      <c r="C96" s="132">
        <v>4</v>
      </c>
      <c r="D96" s="133">
        <v>10</v>
      </c>
      <c r="E96" s="134" t="s">
        <v>128</v>
      </c>
      <c r="F96" s="135"/>
      <c r="G96" s="181">
        <f>G97</f>
        <v>88</v>
      </c>
      <c r="H96" s="181">
        <f t="shared" si="18"/>
        <v>257</v>
      </c>
      <c r="I96" s="181">
        <f t="shared" si="18"/>
        <v>25.8</v>
      </c>
      <c r="J96" s="106">
        <f t="shared" si="10"/>
        <v>29.318181818181817</v>
      </c>
      <c r="K96" s="113">
        <f t="shared" si="11"/>
        <v>10.038910505836576</v>
      </c>
    </row>
    <row r="97" spans="1:11" ht="25.5">
      <c r="A97" s="136" t="s">
        <v>167</v>
      </c>
      <c r="B97" s="137">
        <v>650</v>
      </c>
      <c r="C97" s="132">
        <v>4</v>
      </c>
      <c r="D97" s="133">
        <v>10</v>
      </c>
      <c r="E97" s="134" t="s">
        <v>128</v>
      </c>
      <c r="F97" s="135">
        <v>200</v>
      </c>
      <c r="G97" s="181">
        <f>G98</f>
        <v>88</v>
      </c>
      <c r="H97" s="181">
        <f t="shared" si="18"/>
        <v>257</v>
      </c>
      <c r="I97" s="181">
        <f t="shared" si="18"/>
        <v>25.8</v>
      </c>
      <c r="J97" s="106">
        <f t="shared" si="10"/>
        <v>29.318181818181817</v>
      </c>
      <c r="K97" s="113">
        <f t="shared" si="11"/>
        <v>10.038910505836576</v>
      </c>
    </row>
    <row r="98" spans="1:11" ht="25.5">
      <c r="A98" s="136" t="s">
        <v>168</v>
      </c>
      <c r="B98" s="131">
        <v>650</v>
      </c>
      <c r="C98" s="132">
        <v>4</v>
      </c>
      <c r="D98" s="133">
        <v>10</v>
      </c>
      <c r="E98" s="134" t="s">
        <v>128</v>
      </c>
      <c r="F98" s="135">
        <v>240</v>
      </c>
      <c r="G98" s="181">
        <v>88</v>
      </c>
      <c r="H98" s="181">
        <v>257</v>
      </c>
      <c r="I98" s="181">
        <v>25.8</v>
      </c>
      <c r="J98" s="106">
        <f t="shared" si="10"/>
        <v>29.318181818181817</v>
      </c>
      <c r="K98" s="113">
        <f t="shared" si="11"/>
        <v>10.038910505836576</v>
      </c>
    </row>
    <row r="99" spans="1:11" ht="27">
      <c r="A99" s="124" t="s">
        <v>169</v>
      </c>
      <c r="B99" s="153">
        <v>650</v>
      </c>
      <c r="C99" s="126">
        <v>4</v>
      </c>
      <c r="D99" s="127">
        <v>12</v>
      </c>
      <c r="E99" s="128"/>
      <c r="F99" s="129"/>
      <c r="G99" s="180">
        <f>G100</f>
        <v>112</v>
      </c>
      <c r="H99" s="180">
        <f aca="true" t="shared" si="19" ref="H99:I103">H100</f>
        <v>112</v>
      </c>
      <c r="I99" s="180">
        <f t="shared" si="19"/>
        <v>0</v>
      </c>
      <c r="J99" s="106">
        <f t="shared" si="10"/>
        <v>0</v>
      </c>
      <c r="K99" s="113">
        <f t="shared" si="11"/>
        <v>0</v>
      </c>
    </row>
    <row r="100" spans="1:11" ht="38.25">
      <c r="A100" s="138" t="s">
        <v>170</v>
      </c>
      <c r="B100" s="131">
        <v>650</v>
      </c>
      <c r="C100" s="132">
        <v>4</v>
      </c>
      <c r="D100" s="133">
        <v>12</v>
      </c>
      <c r="E100" s="134" t="s">
        <v>171</v>
      </c>
      <c r="F100" s="135"/>
      <c r="G100" s="181">
        <f>G101</f>
        <v>112</v>
      </c>
      <c r="H100" s="181">
        <f t="shared" si="19"/>
        <v>112</v>
      </c>
      <c r="I100" s="181">
        <f t="shared" si="19"/>
        <v>0</v>
      </c>
      <c r="J100" s="106">
        <f t="shared" si="10"/>
        <v>0</v>
      </c>
      <c r="K100" s="113">
        <f t="shared" si="11"/>
        <v>0</v>
      </c>
    </row>
    <row r="101" spans="1:11" ht="25.5">
      <c r="A101" s="138" t="s">
        <v>172</v>
      </c>
      <c r="B101" s="137">
        <v>650</v>
      </c>
      <c r="C101" s="132">
        <v>4</v>
      </c>
      <c r="D101" s="133">
        <v>12</v>
      </c>
      <c r="E101" s="134" t="s">
        <v>173</v>
      </c>
      <c r="F101" s="135"/>
      <c r="G101" s="181">
        <f>G102</f>
        <v>112</v>
      </c>
      <c r="H101" s="181">
        <f t="shared" si="19"/>
        <v>112</v>
      </c>
      <c r="I101" s="181">
        <f t="shared" si="19"/>
        <v>0</v>
      </c>
      <c r="J101" s="106">
        <f t="shared" si="10"/>
        <v>0</v>
      </c>
      <c r="K101" s="113">
        <f t="shared" si="11"/>
        <v>0</v>
      </c>
    </row>
    <row r="102" spans="1:11" ht="12.75">
      <c r="A102" s="138" t="s">
        <v>129</v>
      </c>
      <c r="B102" s="131">
        <v>650</v>
      </c>
      <c r="C102" s="132">
        <v>4</v>
      </c>
      <c r="D102" s="133">
        <v>12</v>
      </c>
      <c r="E102" s="134" t="s">
        <v>174</v>
      </c>
      <c r="F102" s="135"/>
      <c r="G102" s="181">
        <f>G103</f>
        <v>112</v>
      </c>
      <c r="H102" s="181">
        <f t="shared" si="19"/>
        <v>112</v>
      </c>
      <c r="I102" s="181">
        <f t="shared" si="19"/>
        <v>0</v>
      </c>
      <c r="J102" s="106">
        <f t="shared" si="10"/>
        <v>0</v>
      </c>
      <c r="K102" s="113">
        <f t="shared" si="11"/>
        <v>0</v>
      </c>
    </row>
    <row r="103" spans="1:11" ht="25.5">
      <c r="A103" s="138" t="s">
        <v>114</v>
      </c>
      <c r="B103" s="137">
        <v>650</v>
      </c>
      <c r="C103" s="132">
        <v>4</v>
      </c>
      <c r="D103" s="133">
        <v>12</v>
      </c>
      <c r="E103" s="134" t="s">
        <v>174</v>
      </c>
      <c r="F103" s="135">
        <v>200</v>
      </c>
      <c r="G103" s="181">
        <f>G104</f>
        <v>112</v>
      </c>
      <c r="H103" s="181">
        <f t="shared" si="19"/>
        <v>112</v>
      </c>
      <c r="I103" s="181">
        <f t="shared" si="19"/>
        <v>0</v>
      </c>
      <c r="J103" s="106">
        <f t="shared" si="10"/>
        <v>0</v>
      </c>
      <c r="K103" s="113">
        <f t="shared" si="11"/>
        <v>0</v>
      </c>
    </row>
    <row r="104" spans="1:11" ht="25.5">
      <c r="A104" s="138" t="s">
        <v>115</v>
      </c>
      <c r="B104" s="131">
        <v>650</v>
      </c>
      <c r="C104" s="132">
        <v>4</v>
      </c>
      <c r="D104" s="133">
        <v>12</v>
      </c>
      <c r="E104" s="134" t="s">
        <v>174</v>
      </c>
      <c r="F104" s="135">
        <v>240</v>
      </c>
      <c r="G104" s="181">
        <v>112</v>
      </c>
      <c r="H104" s="181">
        <v>112</v>
      </c>
      <c r="I104" s="181">
        <v>0</v>
      </c>
      <c r="J104" s="106">
        <f t="shared" si="10"/>
        <v>0</v>
      </c>
      <c r="K104" s="113">
        <f t="shared" si="11"/>
        <v>0</v>
      </c>
    </row>
    <row r="105" spans="1:11" ht="12.75">
      <c r="A105" s="118" t="s">
        <v>175</v>
      </c>
      <c r="B105" s="41">
        <v>650</v>
      </c>
      <c r="C105" s="120">
        <v>5</v>
      </c>
      <c r="D105" s="121"/>
      <c r="E105" s="123"/>
      <c r="F105" s="123"/>
      <c r="G105" s="179">
        <f>G106+G118+G133</f>
        <v>2530.7</v>
      </c>
      <c r="H105" s="179">
        <f>H106+H118+H133</f>
        <v>3395.7</v>
      </c>
      <c r="I105" s="179">
        <f>I106+I118+I133</f>
        <v>83.2</v>
      </c>
      <c r="J105" s="106">
        <f t="shared" si="10"/>
        <v>3.2876279290314936</v>
      </c>
      <c r="K105" s="113">
        <f t="shared" si="11"/>
        <v>2.4501575521983687</v>
      </c>
    </row>
    <row r="106" spans="1:11" ht="13.5">
      <c r="A106" s="154" t="s">
        <v>176</v>
      </c>
      <c r="B106" s="155">
        <v>650</v>
      </c>
      <c r="C106" s="156">
        <v>5</v>
      </c>
      <c r="D106" s="157">
        <v>1</v>
      </c>
      <c r="E106" s="158"/>
      <c r="F106" s="158"/>
      <c r="G106" s="184">
        <f aca="true" t="shared" si="20" ref="G106:I107">G107</f>
        <v>154</v>
      </c>
      <c r="H106" s="184">
        <f t="shared" si="20"/>
        <v>154</v>
      </c>
      <c r="I106" s="184">
        <f t="shared" si="20"/>
        <v>10.7</v>
      </c>
      <c r="J106" s="106">
        <f t="shared" si="10"/>
        <v>6.9480519480519485</v>
      </c>
      <c r="K106" s="113">
        <f t="shared" si="11"/>
        <v>6.9480519480519485</v>
      </c>
    </row>
    <row r="107" spans="1:11" ht="12.75">
      <c r="A107" s="130" t="s">
        <v>101</v>
      </c>
      <c r="B107" s="137">
        <v>650</v>
      </c>
      <c r="C107" s="132">
        <v>5</v>
      </c>
      <c r="D107" s="133">
        <v>1</v>
      </c>
      <c r="E107" s="134" t="s">
        <v>102</v>
      </c>
      <c r="F107" s="135"/>
      <c r="G107" s="181">
        <f t="shared" si="20"/>
        <v>154</v>
      </c>
      <c r="H107" s="181">
        <f t="shared" si="20"/>
        <v>154</v>
      </c>
      <c r="I107" s="181">
        <f t="shared" si="20"/>
        <v>10.7</v>
      </c>
      <c r="J107" s="106">
        <f t="shared" si="10"/>
        <v>6.9480519480519485</v>
      </c>
      <c r="K107" s="113">
        <f t="shared" si="11"/>
        <v>6.9480519480519485</v>
      </c>
    </row>
    <row r="108" spans="1:11" ht="25.5">
      <c r="A108" s="138" t="s">
        <v>177</v>
      </c>
      <c r="B108" s="131">
        <v>650</v>
      </c>
      <c r="C108" s="132">
        <v>5</v>
      </c>
      <c r="D108" s="133">
        <v>1</v>
      </c>
      <c r="E108" s="135" t="s">
        <v>178</v>
      </c>
      <c r="F108" s="135"/>
      <c r="G108" s="181">
        <f>G109+G112+G115</f>
        <v>154</v>
      </c>
      <c r="H108" s="181">
        <f>H109+H112+H115</f>
        <v>154</v>
      </c>
      <c r="I108" s="181">
        <f>I109+I112+I115</f>
        <v>10.7</v>
      </c>
      <c r="J108" s="106">
        <f t="shared" si="10"/>
        <v>6.9480519480519485</v>
      </c>
      <c r="K108" s="113">
        <f t="shared" si="11"/>
        <v>6.9480519480519485</v>
      </c>
    </row>
    <row r="109" spans="1:11" ht="51">
      <c r="A109" s="138" t="s">
        <v>179</v>
      </c>
      <c r="B109" s="137">
        <v>650</v>
      </c>
      <c r="C109" s="132">
        <v>5</v>
      </c>
      <c r="D109" s="133">
        <v>1</v>
      </c>
      <c r="E109" s="135" t="s">
        <v>180</v>
      </c>
      <c r="F109" s="123"/>
      <c r="G109" s="181">
        <f aca="true" t="shared" si="21" ref="G109:I110">G110</f>
        <v>0</v>
      </c>
      <c r="H109" s="181">
        <f t="shared" si="21"/>
        <v>0</v>
      </c>
      <c r="I109" s="181">
        <f t="shared" si="21"/>
        <v>0</v>
      </c>
      <c r="J109" s="106">
        <v>0</v>
      </c>
      <c r="K109" s="113">
        <v>0</v>
      </c>
    </row>
    <row r="110" spans="1:11" ht="25.5">
      <c r="A110" s="138" t="s">
        <v>114</v>
      </c>
      <c r="B110" s="131">
        <v>650</v>
      </c>
      <c r="C110" s="132">
        <v>5</v>
      </c>
      <c r="D110" s="133">
        <v>1</v>
      </c>
      <c r="E110" s="135" t="s">
        <v>180</v>
      </c>
      <c r="F110" s="135">
        <v>200</v>
      </c>
      <c r="G110" s="181">
        <f t="shared" si="21"/>
        <v>0</v>
      </c>
      <c r="H110" s="181">
        <f t="shared" si="21"/>
        <v>0</v>
      </c>
      <c r="I110" s="181">
        <f t="shared" si="21"/>
        <v>0</v>
      </c>
      <c r="J110" s="106">
        <v>0</v>
      </c>
      <c r="K110" s="113">
        <v>0</v>
      </c>
    </row>
    <row r="111" spans="1:11" ht="25.5">
      <c r="A111" s="138" t="s">
        <v>115</v>
      </c>
      <c r="B111" s="137">
        <v>650</v>
      </c>
      <c r="C111" s="132">
        <v>5</v>
      </c>
      <c r="D111" s="133">
        <v>1</v>
      </c>
      <c r="E111" s="135" t="s">
        <v>180</v>
      </c>
      <c r="F111" s="135">
        <v>240</v>
      </c>
      <c r="G111" s="181">
        <v>0</v>
      </c>
      <c r="H111" s="181">
        <v>0</v>
      </c>
      <c r="I111" s="181">
        <v>0</v>
      </c>
      <c r="J111" s="106">
        <v>0</v>
      </c>
      <c r="K111" s="113">
        <v>0</v>
      </c>
    </row>
    <row r="112" spans="1:11" ht="51">
      <c r="A112" s="138" t="s">
        <v>162</v>
      </c>
      <c r="B112" s="131">
        <v>650</v>
      </c>
      <c r="C112" s="132">
        <v>5</v>
      </c>
      <c r="D112" s="133">
        <v>1</v>
      </c>
      <c r="E112" s="135" t="s">
        <v>181</v>
      </c>
      <c r="F112" s="135"/>
      <c r="G112" s="181">
        <f aca="true" t="shared" si="22" ref="G112:I113">G113</f>
        <v>0</v>
      </c>
      <c r="H112" s="181">
        <f t="shared" si="22"/>
        <v>0</v>
      </c>
      <c r="I112" s="181">
        <f t="shared" si="22"/>
        <v>0</v>
      </c>
      <c r="J112" s="106">
        <v>0</v>
      </c>
      <c r="K112" s="113">
        <v>0</v>
      </c>
    </row>
    <row r="113" spans="1:11" ht="25.5">
      <c r="A113" s="138" t="s">
        <v>114</v>
      </c>
      <c r="B113" s="137">
        <v>650</v>
      </c>
      <c r="C113" s="132">
        <v>5</v>
      </c>
      <c r="D113" s="133">
        <v>1</v>
      </c>
      <c r="E113" s="135" t="s">
        <v>181</v>
      </c>
      <c r="F113" s="135">
        <v>200</v>
      </c>
      <c r="G113" s="181">
        <f t="shared" si="22"/>
        <v>0</v>
      </c>
      <c r="H113" s="181">
        <f t="shared" si="22"/>
        <v>0</v>
      </c>
      <c r="I113" s="181">
        <f t="shared" si="22"/>
        <v>0</v>
      </c>
      <c r="J113" s="106">
        <v>0</v>
      </c>
      <c r="K113" s="113">
        <v>0</v>
      </c>
    </row>
    <row r="114" spans="1:11" ht="25.5">
      <c r="A114" s="138" t="s">
        <v>115</v>
      </c>
      <c r="B114" s="131">
        <v>650</v>
      </c>
      <c r="C114" s="132">
        <v>5</v>
      </c>
      <c r="D114" s="133">
        <v>1</v>
      </c>
      <c r="E114" s="135" t="s">
        <v>181</v>
      </c>
      <c r="F114" s="135">
        <v>240</v>
      </c>
      <c r="G114" s="181">
        <v>0</v>
      </c>
      <c r="H114" s="181">
        <v>0</v>
      </c>
      <c r="I114" s="181">
        <v>0</v>
      </c>
      <c r="J114" s="106">
        <v>0</v>
      </c>
      <c r="K114" s="113">
        <v>0</v>
      </c>
    </row>
    <row r="115" spans="1:11" ht="25.5">
      <c r="A115" s="138" t="s">
        <v>182</v>
      </c>
      <c r="B115" s="137">
        <v>650</v>
      </c>
      <c r="C115" s="132">
        <v>5</v>
      </c>
      <c r="D115" s="133">
        <v>1</v>
      </c>
      <c r="E115" s="135" t="s">
        <v>183</v>
      </c>
      <c r="F115" s="135"/>
      <c r="G115" s="181">
        <f aca="true" t="shared" si="23" ref="G115:I116">G116</f>
        <v>154</v>
      </c>
      <c r="H115" s="181">
        <f t="shared" si="23"/>
        <v>154</v>
      </c>
      <c r="I115" s="181">
        <f t="shared" si="23"/>
        <v>10.7</v>
      </c>
      <c r="J115" s="106">
        <f t="shared" si="10"/>
        <v>6.9480519480519485</v>
      </c>
      <c r="K115" s="113">
        <f t="shared" si="11"/>
        <v>6.9480519480519485</v>
      </c>
    </row>
    <row r="116" spans="1:11" ht="25.5">
      <c r="A116" s="138" t="s">
        <v>114</v>
      </c>
      <c r="B116" s="131">
        <v>650</v>
      </c>
      <c r="C116" s="132">
        <v>5</v>
      </c>
      <c r="D116" s="133">
        <v>1</v>
      </c>
      <c r="E116" s="135" t="s">
        <v>183</v>
      </c>
      <c r="F116" s="135">
        <v>200</v>
      </c>
      <c r="G116" s="181">
        <f t="shared" si="23"/>
        <v>154</v>
      </c>
      <c r="H116" s="181">
        <f t="shared" si="23"/>
        <v>154</v>
      </c>
      <c r="I116" s="181">
        <f t="shared" si="23"/>
        <v>10.7</v>
      </c>
      <c r="J116" s="106">
        <f t="shared" si="10"/>
        <v>6.9480519480519485</v>
      </c>
      <c r="K116" s="113">
        <f t="shared" si="11"/>
        <v>6.9480519480519485</v>
      </c>
    </row>
    <row r="117" spans="1:11" ht="25.5">
      <c r="A117" s="138" t="s">
        <v>115</v>
      </c>
      <c r="B117" s="137">
        <v>650</v>
      </c>
      <c r="C117" s="132">
        <v>5</v>
      </c>
      <c r="D117" s="133">
        <v>1</v>
      </c>
      <c r="E117" s="135" t="s">
        <v>183</v>
      </c>
      <c r="F117" s="135">
        <v>240</v>
      </c>
      <c r="G117" s="181">
        <v>154</v>
      </c>
      <c r="H117" s="181">
        <v>154</v>
      </c>
      <c r="I117" s="181">
        <v>10.7</v>
      </c>
      <c r="J117" s="106">
        <f t="shared" si="10"/>
        <v>6.9480519480519485</v>
      </c>
      <c r="K117" s="113">
        <f t="shared" si="11"/>
        <v>6.9480519480519485</v>
      </c>
    </row>
    <row r="118" spans="1:11" ht="13.5">
      <c r="A118" s="124" t="s">
        <v>184</v>
      </c>
      <c r="B118" s="139">
        <v>650</v>
      </c>
      <c r="C118" s="126">
        <v>5</v>
      </c>
      <c r="D118" s="127">
        <v>2</v>
      </c>
      <c r="E118" s="129"/>
      <c r="F118" s="129"/>
      <c r="G118" s="180">
        <f>G119</f>
        <v>1263.7</v>
      </c>
      <c r="H118" s="180">
        <f>H119</f>
        <v>1848.7</v>
      </c>
      <c r="I118" s="180">
        <f>I119</f>
        <v>0</v>
      </c>
      <c r="J118" s="106">
        <f t="shared" si="10"/>
        <v>0</v>
      </c>
      <c r="K118" s="113">
        <f t="shared" si="11"/>
        <v>0</v>
      </c>
    </row>
    <row r="119" spans="1:11" ht="51">
      <c r="A119" s="159" t="s">
        <v>185</v>
      </c>
      <c r="B119" s="137">
        <v>650</v>
      </c>
      <c r="C119" s="132">
        <v>5</v>
      </c>
      <c r="D119" s="133">
        <v>2</v>
      </c>
      <c r="E119" s="135" t="s">
        <v>186</v>
      </c>
      <c r="F119" s="135"/>
      <c r="G119" s="181">
        <f>G120+G128</f>
        <v>1263.7</v>
      </c>
      <c r="H119" s="181">
        <f>H120+H128</f>
        <v>1848.7</v>
      </c>
      <c r="I119" s="181">
        <f>I120+I128</f>
        <v>0</v>
      </c>
      <c r="J119" s="106">
        <f t="shared" si="10"/>
        <v>0</v>
      </c>
      <c r="K119" s="113">
        <f t="shared" si="11"/>
        <v>0</v>
      </c>
    </row>
    <row r="120" spans="1:11" ht="25.5">
      <c r="A120" s="159" t="s">
        <v>187</v>
      </c>
      <c r="B120" s="131">
        <v>650</v>
      </c>
      <c r="C120" s="132">
        <v>5</v>
      </c>
      <c r="D120" s="133">
        <v>2</v>
      </c>
      <c r="E120" s="135" t="s">
        <v>188</v>
      </c>
      <c r="F120" s="135"/>
      <c r="G120" s="181">
        <f>G121</f>
        <v>1263.7</v>
      </c>
      <c r="H120" s="181">
        <f>H121</f>
        <v>1263.7</v>
      </c>
      <c r="I120" s="181">
        <f>I121</f>
        <v>0</v>
      </c>
      <c r="J120" s="106">
        <f t="shared" si="10"/>
        <v>0</v>
      </c>
      <c r="K120" s="113">
        <f t="shared" si="11"/>
        <v>0</v>
      </c>
    </row>
    <row r="121" spans="1:11" ht="38.25">
      <c r="A121" s="159" t="s">
        <v>189</v>
      </c>
      <c r="B121" s="137">
        <v>650</v>
      </c>
      <c r="C121" s="132">
        <v>5</v>
      </c>
      <c r="D121" s="133">
        <v>2</v>
      </c>
      <c r="E121" s="135" t="s">
        <v>190</v>
      </c>
      <c r="F121" s="135"/>
      <c r="G121" s="181">
        <f>G122+G125</f>
        <v>1263.7</v>
      </c>
      <c r="H121" s="181">
        <f>H122+H125</f>
        <v>1263.7</v>
      </c>
      <c r="I121" s="181">
        <f>I122+I125</f>
        <v>0</v>
      </c>
      <c r="J121" s="106">
        <f t="shared" si="10"/>
        <v>0</v>
      </c>
      <c r="K121" s="113">
        <f t="shared" si="11"/>
        <v>0</v>
      </c>
    </row>
    <row r="122" spans="1:11" ht="38.25">
      <c r="A122" s="159" t="s">
        <v>191</v>
      </c>
      <c r="B122" s="131">
        <v>650</v>
      </c>
      <c r="C122" s="132">
        <v>5</v>
      </c>
      <c r="D122" s="133">
        <v>2</v>
      </c>
      <c r="E122" s="135" t="s">
        <v>192</v>
      </c>
      <c r="F122" s="135"/>
      <c r="G122" s="181">
        <f aca="true" t="shared" si="24" ref="G122:I123">G123</f>
        <v>1200.5</v>
      </c>
      <c r="H122" s="181">
        <f t="shared" si="24"/>
        <v>1200.5</v>
      </c>
      <c r="I122" s="181">
        <f t="shared" si="24"/>
        <v>0</v>
      </c>
      <c r="J122" s="106">
        <f t="shared" si="10"/>
        <v>0</v>
      </c>
      <c r="K122" s="113">
        <f t="shared" si="11"/>
        <v>0</v>
      </c>
    </row>
    <row r="123" spans="1:11" ht="25.5">
      <c r="A123" s="138" t="s">
        <v>114</v>
      </c>
      <c r="B123" s="137">
        <v>650</v>
      </c>
      <c r="C123" s="132">
        <v>5</v>
      </c>
      <c r="D123" s="133">
        <v>2</v>
      </c>
      <c r="E123" s="135" t="s">
        <v>192</v>
      </c>
      <c r="F123" s="135">
        <v>200</v>
      </c>
      <c r="G123" s="181">
        <f t="shared" si="24"/>
        <v>1200.5</v>
      </c>
      <c r="H123" s="181">
        <f t="shared" si="24"/>
        <v>1200.5</v>
      </c>
      <c r="I123" s="181">
        <f t="shared" si="24"/>
        <v>0</v>
      </c>
      <c r="J123" s="106">
        <f t="shared" si="10"/>
        <v>0</v>
      </c>
      <c r="K123" s="113">
        <f t="shared" si="11"/>
        <v>0</v>
      </c>
    </row>
    <row r="124" spans="1:11" ht="25.5">
      <c r="A124" s="138" t="s">
        <v>115</v>
      </c>
      <c r="B124" s="131">
        <v>650</v>
      </c>
      <c r="C124" s="132">
        <v>5</v>
      </c>
      <c r="D124" s="133">
        <v>2</v>
      </c>
      <c r="E124" s="135" t="s">
        <v>192</v>
      </c>
      <c r="F124" s="135">
        <v>240</v>
      </c>
      <c r="G124" s="181">
        <v>1200.5</v>
      </c>
      <c r="H124" s="181">
        <v>1200.5</v>
      </c>
      <c r="I124" s="181">
        <v>0</v>
      </c>
      <c r="J124" s="106">
        <f t="shared" si="10"/>
        <v>0</v>
      </c>
      <c r="K124" s="113">
        <f t="shared" si="11"/>
        <v>0</v>
      </c>
    </row>
    <row r="125" spans="1:11" ht="38.25">
      <c r="A125" s="138" t="s">
        <v>193</v>
      </c>
      <c r="B125" s="137">
        <v>650</v>
      </c>
      <c r="C125" s="132">
        <v>5</v>
      </c>
      <c r="D125" s="133">
        <v>2</v>
      </c>
      <c r="E125" s="135" t="s">
        <v>194</v>
      </c>
      <c r="F125" s="135"/>
      <c r="G125" s="181">
        <f aca="true" t="shared" si="25" ref="G125:I126">G126</f>
        <v>63.2</v>
      </c>
      <c r="H125" s="181">
        <f t="shared" si="25"/>
        <v>63.2</v>
      </c>
      <c r="I125" s="181">
        <f t="shared" si="25"/>
        <v>0</v>
      </c>
      <c r="J125" s="106">
        <f t="shared" si="10"/>
        <v>0</v>
      </c>
      <c r="K125" s="113">
        <f t="shared" si="11"/>
        <v>0</v>
      </c>
    </row>
    <row r="126" spans="1:11" ht="25.5">
      <c r="A126" s="138" t="s">
        <v>114</v>
      </c>
      <c r="B126" s="131">
        <v>650</v>
      </c>
      <c r="C126" s="132">
        <v>5</v>
      </c>
      <c r="D126" s="133">
        <v>2</v>
      </c>
      <c r="E126" s="135" t="s">
        <v>194</v>
      </c>
      <c r="F126" s="135">
        <v>200</v>
      </c>
      <c r="G126" s="181">
        <f t="shared" si="25"/>
        <v>63.2</v>
      </c>
      <c r="H126" s="181">
        <f t="shared" si="25"/>
        <v>63.2</v>
      </c>
      <c r="I126" s="181">
        <f t="shared" si="25"/>
        <v>0</v>
      </c>
      <c r="J126" s="106">
        <f t="shared" si="10"/>
        <v>0</v>
      </c>
      <c r="K126" s="113">
        <f t="shared" si="11"/>
        <v>0</v>
      </c>
    </row>
    <row r="127" spans="1:11" ht="25.5">
      <c r="A127" s="138" t="s">
        <v>115</v>
      </c>
      <c r="B127" s="137">
        <v>650</v>
      </c>
      <c r="C127" s="132">
        <v>5</v>
      </c>
      <c r="D127" s="133">
        <v>2</v>
      </c>
      <c r="E127" s="135" t="s">
        <v>194</v>
      </c>
      <c r="F127" s="135">
        <v>240</v>
      </c>
      <c r="G127" s="181">
        <v>63.2</v>
      </c>
      <c r="H127" s="181">
        <v>63.2</v>
      </c>
      <c r="I127" s="181">
        <v>0</v>
      </c>
      <c r="J127" s="106">
        <f t="shared" si="10"/>
        <v>0</v>
      </c>
      <c r="K127" s="113">
        <f t="shared" si="11"/>
        <v>0</v>
      </c>
    </row>
    <row r="128" spans="1:11" ht="12.75">
      <c r="A128" s="130" t="s">
        <v>101</v>
      </c>
      <c r="B128" s="131">
        <v>650</v>
      </c>
      <c r="C128" s="132">
        <v>5</v>
      </c>
      <c r="D128" s="133">
        <v>2</v>
      </c>
      <c r="E128" s="134" t="s">
        <v>102</v>
      </c>
      <c r="F128" s="135"/>
      <c r="G128" s="181">
        <f>G129</f>
        <v>0</v>
      </c>
      <c r="H128" s="181">
        <f aca="true" t="shared" si="26" ref="H128:I131">H129</f>
        <v>585</v>
      </c>
      <c r="I128" s="181">
        <f t="shared" si="26"/>
        <v>0</v>
      </c>
      <c r="J128" s="106">
        <v>0</v>
      </c>
      <c r="K128" s="113">
        <f t="shared" si="11"/>
        <v>0</v>
      </c>
    </row>
    <row r="129" spans="1:11" ht="25.5">
      <c r="A129" s="138" t="s">
        <v>195</v>
      </c>
      <c r="B129" s="137">
        <v>650</v>
      </c>
      <c r="C129" s="132">
        <v>5</v>
      </c>
      <c r="D129" s="133">
        <v>2</v>
      </c>
      <c r="E129" s="135" t="s">
        <v>178</v>
      </c>
      <c r="F129" s="135"/>
      <c r="G129" s="181">
        <f>G130</f>
        <v>0</v>
      </c>
      <c r="H129" s="181">
        <f t="shared" si="26"/>
        <v>585</v>
      </c>
      <c r="I129" s="181">
        <f t="shared" si="26"/>
        <v>0</v>
      </c>
      <c r="J129" s="106">
        <v>0</v>
      </c>
      <c r="K129" s="113">
        <f t="shared" si="11"/>
        <v>0</v>
      </c>
    </row>
    <row r="130" spans="1:11" ht="25.5">
      <c r="A130" s="138" t="s">
        <v>196</v>
      </c>
      <c r="B130" s="131">
        <v>650</v>
      </c>
      <c r="C130" s="132">
        <v>5</v>
      </c>
      <c r="D130" s="133">
        <v>2</v>
      </c>
      <c r="E130" s="135" t="s">
        <v>183</v>
      </c>
      <c r="F130" s="135"/>
      <c r="G130" s="181">
        <f>G131</f>
        <v>0</v>
      </c>
      <c r="H130" s="181">
        <f t="shared" si="26"/>
        <v>585</v>
      </c>
      <c r="I130" s="181">
        <f t="shared" si="26"/>
        <v>0</v>
      </c>
      <c r="J130" s="106">
        <v>0</v>
      </c>
      <c r="K130" s="113">
        <f aca="true" t="shared" si="27" ref="K130:K178">I130*100/H130</f>
        <v>0</v>
      </c>
    </row>
    <row r="131" spans="1:11" ht="25.5">
      <c r="A131" s="138" t="s">
        <v>114</v>
      </c>
      <c r="B131" s="137">
        <v>650</v>
      </c>
      <c r="C131" s="132">
        <v>5</v>
      </c>
      <c r="D131" s="133">
        <v>2</v>
      </c>
      <c r="E131" s="135" t="s">
        <v>183</v>
      </c>
      <c r="F131" s="135">
        <v>200</v>
      </c>
      <c r="G131" s="181">
        <f>G132</f>
        <v>0</v>
      </c>
      <c r="H131" s="181">
        <f t="shared" si="26"/>
        <v>585</v>
      </c>
      <c r="I131" s="181">
        <f t="shared" si="26"/>
        <v>0</v>
      </c>
      <c r="J131" s="106">
        <v>0</v>
      </c>
      <c r="K131" s="113">
        <f t="shared" si="27"/>
        <v>0</v>
      </c>
    </row>
    <row r="132" spans="1:11" ht="25.5">
      <c r="A132" s="138" t="s">
        <v>115</v>
      </c>
      <c r="B132" s="131">
        <v>650</v>
      </c>
      <c r="C132" s="132">
        <v>5</v>
      </c>
      <c r="D132" s="133">
        <v>2</v>
      </c>
      <c r="E132" s="135" t="s">
        <v>183</v>
      </c>
      <c r="F132" s="135">
        <v>240</v>
      </c>
      <c r="G132" s="185">
        <v>0</v>
      </c>
      <c r="H132" s="185">
        <v>585</v>
      </c>
      <c r="I132" s="185">
        <v>0</v>
      </c>
      <c r="J132" s="106">
        <v>0</v>
      </c>
      <c r="K132" s="113">
        <f t="shared" si="27"/>
        <v>0</v>
      </c>
    </row>
    <row r="133" spans="1:11" ht="13.5">
      <c r="A133" s="124" t="s">
        <v>44</v>
      </c>
      <c r="B133" s="160">
        <v>650</v>
      </c>
      <c r="C133" s="126">
        <v>5</v>
      </c>
      <c r="D133" s="127">
        <v>3</v>
      </c>
      <c r="E133" s="129"/>
      <c r="F133" s="129"/>
      <c r="G133" s="180">
        <f>G134+G139</f>
        <v>1113</v>
      </c>
      <c r="H133" s="180">
        <f>H134+H139</f>
        <v>1393</v>
      </c>
      <c r="I133" s="180">
        <f>I134+I139</f>
        <v>72.5</v>
      </c>
      <c r="J133" s="106">
        <f aca="true" t="shared" si="28" ref="J133:J178">I133*100/G133</f>
        <v>6.51392632524708</v>
      </c>
      <c r="K133" s="113">
        <f t="shared" si="27"/>
        <v>5.2045944005743</v>
      </c>
    </row>
    <row r="134" spans="1:11" ht="12.75">
      <c r="A134" s="130" t="s">
        <v>101</v>
      </c>
      <c r="B134" s="131">
        <v>650</v>
      </c>
      <c r="C134" s="132">
        <v>5</v>
      </c>
      <c r="D134" s="133">
        <v>3</v>
      </c>
      <c r="E134" s="135" t="s">
        <v>102</v>
      </c>
      <c r="F134" s="135"/>
      <c r="G134" s="181">
        <f>G135</f>
        <v>1113</v>
      </c>
      <c r="H134" s="181">
        <f aca="true" t="shared" si="29" ref="H134:I137">H135</f>
        <v>1393</v>
      </c>
      <c r="I134" s="181">
        <f t="shared" si="29"/>
        <v>72.5</v>
      </c>
      <c r="J134" s="106">
        <f t="shared" si="28"/>
        <v>6.51392632524708</v>
      </c>
      <c r="K134" s="113">
        <f t="shared" si="27"/>
        <v>5.2045944005743</v>
      </c>
    </row>
    <row r="135" spans="1:11" ht="25.5">
      <c r="A135" s="138" t="s">
        <v>195</v>
      </c>
      <c r="B135" s="137">
        <v>650</v>
      </c>
      <c r="C135" s="132">
        <v>5</v>
      </c>
      <c r="D135" s="133">
        <v>3</v>
      </c>
      <c r="E135" s="135" t="s">
        <v>197</v>
      </c>
      <c r="F135" s="135"/>
      <c r="G135" s="181">
        <f>G136</f>
        <v>1113</v>
      </c>
      <c r="H135" s="181">
        <f t="shared" si="29"/>
        <v>1393</v>
      </c>
      <c r="I135" s="181">
        <f t="shared" si="29"/>
        <v>72.5</v>
      </c>
      <c r="J135" s="106">
        <f t="shared" si="28"/>
        <v>6.51392632524708</v>
      </c>
      <c r="K135" s="113">
        <f t="shared" si="27"/>
        <v>5.2045944005743</v>
      </c>
    </row>
    <row r="136" spans="1:11" ht="12.75">
      <c r="A136" s="138" t="s">
        <v>198</v>
      </c>
      <c r="B136" s="131">
        <v>650</v>
      </c>
      <c r="C136" s="132">
        <v>5</v>
      </c>
      <c r="D136" s="133">
        <v>3</v>
      </c>
      <c r="E136" s="135" t="s">
        <v>183</v>
      </c>
      <c r="F136" s="135"/>
      <c r="G136" s="181">
        <f>G137</f>
        <v>1113</v>
      </c>
      <c r="H136" s="181">
        <f t="shared" si="29"/>
        <v>1393</v>
      </c>
      <c r="I136" s="181">
        <f t="shared" si="29"/>
        <v>72.5</v>
      </c>
      <c r="J136" s="106">
        <f t="shared" si="28"/>
        <v>6.51392632524708</v>
      </c>
      <c r="K136" s="113">
        <f t="shared" si="27"/>
        <v>5.2045944005743</v>
      </c>
    </row>
    <row r="137" spans="1:11" ht="25.5">
      <c r="A137" s="138" t="s">
        <v>114</v>
      </c>
      <c r="B137" s="137">
        <v>650</v>
      </c>
      <c r="C137" s="132">
        <v>5</v>
      </c>
      <c r="D137" s="133">
        <v>3</v>
      </c>
      <c r="E137" s="135" t="s">
        <v>183</v>
      </c>
      <c r="F137" s="135">
        <v>200</v>
      </c>
      <c r="G137" s="181">
        <f>G138</f>
        <v>1113</v>
      </c>
      <c r="H137" s="181">
        <f t="shared" si="29"/>
        <v>1393</v>
      </c>
      <c r="I137" s="181">
        <f t="shared" si="29"/>
        <v>72.5</v>
      </c>
      <c r="J137" s="106">
        <f t="shared" si="28"/>
        <v>6.51392632524708</v>
      </c>
      <c r="K137" s="113">
        <f t="shared" si="27"/>
        <v>5.2045944005743</v>
      </c>
    </row>
    <row r="138" spans="1:11" ht="25.5">
      <c r="A138" s="138" t="s">
        <v>115</v>
      </c>
      <c r="B138" s="131">
        <v>650</v>
      </c>
      <c r="C138" s="132">
        <v>5</v>
      </c>
      <c r="D138" s="133">
        <v>3</v>
      </c>
      <c r="E138" s="135" t="s">
        <v>183</v>
      </c>
      <c r="F138" s="135">
        <v>240</v>
      </c>
      <c r="G138" s="181">
        <v>1113</v>
      </c>
      <c r="H138" s="181">
        <v>1393</v>
      </c>
      <c r="I138" s="181">
        <v>72.5</v>
      </c>
      <c r="J138" s="106">
        <f t="shared" si="28"/>
        <v>6.51392632524708</v>
      </c>
      <c r="K138" s="113">
        <f t="shared" si="27"/>
        <v>5.2045944005743</v>
      </c>
    </row>
    <row r="139" spans="1:11" ht="12.75">
      <c r="A139" s="138" t="s">
        <v>198</v>
      </c>
      <c r="B139" s="131">
        <v>650</v>
      </c>
      <c r="C139" s="132">
        <v>5</v>
      </c>
      <c r="D139" s="133">
        <v>3</v>
      </c>
      <c r="E139" s="135" t="s">
        <v>199</v>
      </c>
      <c r="F139" s="135"/>
      <c r="G139" s="181">
        <f>G140+G143</f>
        <v>0</v>
      </c>
      <c r="H139" s="181">
        <f>H140+H143</f>
        <v>0</v>
      </c>
      <c r="I139" s="181">
        <f>I140+I143</f>
        <v>0</v>
      </c>
      <c r="J139" s="106">
        <v>0</v>
      </c>
      <c r="K139" s="113">
        <v>0</v>
      </c>
    </row>
    <row r="140" spans="1:11" ht="51">
      <c r="A140" s="161" t="s">
        <v>185</v>
      </c>
      <c r="B140" s="131">
        <v>650</v>
      </c>
      <c r="C140" s="132">
        <v>5</v>
      </c>
      <c r="D140" s="133">
        <v>3</v>
      </c>
      <c r="E140" s="135" t="s">
        <v>199</v>
      </c>
      <c r="F140" s="135"/>
      <c r="G140" s="181">
        <f aca="true" t="shared" si="30" ref="G140:I141">G141</f>
        <v>0</v>
      </c>
      <c r="H140" s="181">
        <f t="shared" si="30"/>
        <v>0</v>
      </c>
      <c r="I140" s="181">
        <f t="shared" si="30"/>
        <v>0</v>
      </c>
      <c r="J140" s="106">
        <v>0</v>
      </c>
      <c r="K140" s="113">
        <v>0</v>
      </c>
    </row>
    <row r="141" spans="1:11" ht="25.5">
      <c r="A141" s="138" t="s">
        <v>114</v>
      </c>
      <c r="B141" s="131">
        <v>650</v>
      </c>
      <c r="C141" s="132">
        <v>5</v>
      </c>
      <c r="D141" s="133">
        <v>3</v>
      </c>
      <c r="E141" s="135" t="s">
        <v>200</v>
      </c>
      <c r="F141" s="135">
        <v>200</v>
      </c>
      <c r="G141" s="181">
        <f t="shared" si="30"/>
        <v>0</v>
      </c>
      <c r="H141" s="181">
        <f t="shared" si="30"/>
        <v>0</v>
      </c>
      <c r="I141" s="181">
        <f t="shared" si="30"/>
        <v>0</v>
      </c>
      <c r="J141" s="106">
        <v>0</v>
      </c>
      <c r="K141" s="113">
        <v>0</v>
      </c>
    </row>
    <row r="142" spans="1:11" ht="25.5">
      <c r="A142" s="138" t="s">
        <v>115</v>
      </c>
      <c r="B142" s="131">
        <v>650</v>
      </c>
      <c r="C142" s="132">
        <v>5</v>
      </c>
      <c r="D142" s="133">
        <v>3</v>
      </c>
      <c r="E142" s="135" t="s">
        <v>200</v>
      </c>
      <c r="F142" s="135">
        <v>240</v>
      </c>
      <c r="G142" s="181">
        <v>0</v>
      </c>
      <c r="H142" s="181">
        <v>0</v>
      </c>
      <c r="I142" s="181">
        <v>0</v>
      </c>
      <c r="J142" s="106">
        <v>0</v>
      </c>
      <c r="K142" s="113">
        <v>0</v>
      </c>
    </row>
    <row r="143" spans="1:11" ht="38.25">
      <c r="A143" s="138" t="s">
        <v>193</v>
      </c>
      <c r="B143" s="131">
        <v>650</v>
      </c>
      <c r="C143" s="132">
        <v>5</v>
      </c>
      <c r="D143" s="133">
        <v>3</v>
      </c>
      <c r="E143" s="135" t="s">
        <v>199</v>
      </c>
      <c r="F143" s="135"/>
      <c r="G143" s="181">
        <f aca="true" t="shared" si="31" ref="G143:I144">G144</f>
        <v>0</v>
      </c>
      <c r="H143" s="181">
        <f t="shared" si="31"/>
        <v>0</v>
      </c>
      <c r="I143" s="181">
        <f t="shared" si="31"/>
        <v>0</v>
      </c>
      <c r="J143" s="106">
        <v>0</v>
      </c>
      <c r="K143" s="113">
        <v>0</v>
      </c>
    </row>
    <row r="144" spans="1:11" ht="25.5">
      <c r="A144" s="138" t="s">
        <v>114</v>
      </c>
      <c r="B144" s="131">
        <v>650</v>
      </c>
      <c r="C144" s="132">
        <v>5</v>
      </c>
      <c r="D144" s="133">
        <v>3</v>
      </c>
      <c r="E144" s="135" t="s">
        <v>201</v>
      </c>
      <c r="F144" s="135">
        <v>200</v>
      </c>
      <c r="G144" s="181">
        <f t="shared" si="31"/>
        <v>0</v>
      </c>
      <c r="H144" s="181">
        <f t="shared" si="31"/>
        <v>0</v>
      </c>
      <c r="I144" s="181">
        <f t="shared" si="31"/>
        <v>0</v>
      </c>
      <c r="J144" s="106">
        <v>0</v>
      </c>
      <c r="K144" s="113">
        <v>0</v>
      </c>
    </row>
    <row r="145" spans="1:11" ht="25.5">
      <c r="A145" s="138" t="s">
        <v>115</v>
      </c>
      <c r="B145" s="131">
        <v>650</v>
      </c>
      <c r="C145" s="132">
        <v>5</v>
      </c>
      <c r="D145" s="133">
        <v>3</v>
      </c>
      <c r="E145" s="135" t="s">
        <v>201</v>
      </c>
      <c r="F145" s="135">
        <v>240</v>
      </c>
      <c r="G145" s="181">
        <v>0</v>
      </c>
      <c r="H145" s="181">
        <v>0</v>
      </c>
      <c r="I145" s="181">
        <v>0</v>
      </c>
      <c r="J145" s="106">
        <v>0</v>
      </c>
      <c r="K145" s="113">
        <v>0</v>
      </c>
    </row>
    <row r="146" spans="1:11" ht="12.75">
      <c r="A146" s="118" t="s">
        <v>202</v>
      </c>
      <c r="B146" s="41">
        <v>650</v>
      </c>
      <c r="C146" s="120">
        <v>8</v>
      </c>
      <c r="D146" s="121"/>
      <c r="E146" s="122"/>
      <c r="F146" s="123"/>
      <c r="G146" s="179">
        <f>G147</f>
        <v>13865.300000000001</v>
      </c>
      <c r="H146" s="179">
        <f>H147</f>
        <v>13612.800000000001</v>
      </c>
      <c r="I146" s="179">
        <f>I147</f>
        <v>2100.5</v>
      </c>
      <c r="J146" s="106">
        <f t="shared" si="28"/>
        <v>15.149329621429034</v>
      </c>
      <c r="K146" s="113">
        <f t="shared" si="27"/>
        <v>15.430330277385988</v>
      </c>
    </row>
    <row r="147" spans="1:11" ht="12.75">
      <c r="A147" s="138" t="s">
        <v>40</v>
      </c>
      <c r="B147" s="131">
        <v>650</v>
      </c>
      <c r="C147" s="132">
        <v>8</v>
      </c>
      <c r="D147" s="133">
        <v>1</v>
      </c>
      <c r="E147" s="134"/>
      <c r="F147" s="135"/>
      <c r="G147" s="181">
        <f>G148+G158</f>
        <v>13865.300000000001</v>
      </c>
      <c r="H147" s="181">
        <f>H148+H158</f>
        <v>13612.800000000001</v>
      </c>
      <c r="I147" s="181">
        <f>I148+I158</f>
        <v>2100.5</v>
      </c>
      <c r="J147" s="106">
        <f t="shared" si="28"/>
        <v>15.149329621429034</v>
      </c>
      <c r="K147" s="113">
        <f t="shared" si="27"/>
        <v>15.430330277385988</v>
      </c>
    </row>
    <row r="148" spans="1:11" ht="12.75">
      <c r="A148" s="130" t="s">
        <v>101</v>
      </c>
      <c r="B148" s="137">
        <v>650</v>
      </c>
      <c r="C148" s="132">
        <v>8</v>
      </c>
      <c r="D148" s="133">
        <v>1</v>
      </c>
      <c r="E148" s="135" t="s">
        <v>102</v>
      </c>
      <c r="F148" s="135"/>
      <c r="G148" s="181">
        <f>G149+G156</f>
        <v>13649.1</v>
      </c>
      <c r="H148" s="181">
        <f>H149+H156</f>
        <v>13396.6</v>
      </c>
      <c r="I148" s="181">
        <f>I149+I156</f>
        <v>2100.5</v>
      </c>
      <c r="J148" s="106">
        <f t="shared" si="28"/>
        <v>15.389293066942143</v>
      </c>
      <c r="K148" s="113">
        <f t="shared" si="27"/>
        <v>15.679351477240493</v>
      </c>
    </row>
    <row r="149" spans="1:11" ht="12.75">
      <c r="A149" s="138" t="s">
        <v>203</v>
      </c>
      <c r="B149" s="131">
        <v>650</v>
      </c>
      <c r="C149" s="132">
        <v>8</v>
      </c>
      <c r="D149" s="133">
        <v>1</v>
      </c>
      <c r="E149" s="135" t="s">
        <v>204</v>
      </c>
      <c r="F149" s="135"/>
      <c r="G149" s="181">
        <f>G150</f>
        <v>7649</v>
      </c>
      <c r="H149" s="181">
        <f>H150</f>
        <v>8887.5</v>
      </c>
      <c r="I149" s="181">
        <f>I150</f>
        <v>2100.5</v>
      </c>
      <c r="J149" s="106">
        <f t="shared" si="28"/>
        <v>27.461106026931624</v>
      </c>
      <c r="K149" s="113">
        <f t="shared" si="27"/>
        <v>23.634317862165965</v>
      </c>
    </row>
    <row r="150" spans="1:11" ht="25.5">
      <c r="A150" s="138" t="s">
        <v>205</v>
      </c>
      <c r="B150" s="137">
        <v>650</v>
      </c>
      <c r="C150" s="132">
        <v>8</v>
      </c>
      <c r="D150" s="133">
        <v>1</v>
      </c>
      <c r="E150" s="134" t="s">
        <v>206</v>
      </c>
      <c r="F150" s="123"/>
      <c r="G150" s="181">
        <f>G151+G154</f>
        <v>7649</v>
      </c>
      <c r="H150" s="181">
        <f>H151+H154</f>
        <v>8887.5</v>
      </c>
      <c r="I150" s="181">
        <f>I151+I154</f>
        <v>2100.5</v>
      </c>
      <c r="J150" s="106">
        <f t="shared" si="28"/>
        <v>27.461106026931624</v>
      </c>
      <c r="K150" s="113">
        <f t="shared" si="27"/>
        <v>23.634317862165965</v>
      </c>
    </row>
    <row r="151" spans="1:11" ht="63.75">
      <c r="A151" s="138" t="s">
        <v>107</v>
      </c>
      <c r="B151" s="131">
        <v>650</v>
      </c>
      <c r="C151" s="132">
        <v>8</v>
      </c>
      <c r="D151" s="133">
        <v>1</v>
      </c>
      <c r="E151" s="134" t="s">
        <v>206</v>
      </c>
      <c r="F151" s="135">
        <v>100</v>
      </c>
      <c r="G151" s="181">
        <f>G152+G153</f>
        <v>6928</v>
      </c>
      <c r="H151" s="181">
        <f>H152+H153</f>
        <v>6928.3</v>
      </c>
      <c r="I151" s="181">
        <f>I152+I153</f>
        <v>1469.2</v>
      </c>
      <c r="J151" s="106">
        <f t="shared" si="28"/>
        <v>21.206697459584294</v>
      </c>
      <c r="K151" s="113">
        <f t="shared" si="27"/>
        <v>21.205779195473635</v>
      </c>
    </row>
    <row r="152" spans="1:11" ht="12.75">
      <c r="A152" s="138" t="s">
        <v>207</v>
      </c>
      <c r="B152" s="137">
        <v>650</v>
      </c>
      <c r="C152" s="132">
        <v>8</v>
      </c>
      <c r="D152" s="133">
        <v>1</v>
      </c>
      <c r="E152" s="134" t="s">
        <v>206</v>
      </c>
      <c r="F152" s="135">
        <v>110</v>
      </c>
      <c r="G152" s="181">
        <v>6928</v>
      </c>
      <c r="H152" s="181">
        <v>6928.3</v>
      </c>
      <c r="I152" s="181">
        <v>1469.2</v>
      </c>
      <c r="J152" s="106">
        <f t="shared" si="28"/>
        <v>21.206697459584294</v>
      </c>
      <c r="K152" s="113">
        <f t="shared" si="27"/>
        <v>21.205779195473635</v>
      </c>
    </row>
    <row r="153" spans="1:11" ht="25.5">
      <c r="A153" s="138" t="s">
        <v>108</v>
      </c>
      <c r="B153" s="131">
        <v>650</v>
      </c>
      <c r="C153" s="132">
        <v>8</v>
      </c>
      <c r="D153" s="133">
        <v>1</v>
      </c>
      <c r="E153" s="134" t="s">
        <v>206</v>
      </c>
      <c r="F153" s="135">
        <v>120</v>
      </c>
      <c r="G153" s="181">
        <v>0</v>
      </c>
      <c r="H153" s="181">
        <v>0</v>
      </c>
      <c r="I153" s="181">
        <v>0</v>
      </c>
      <c r="J153" s="106">
        <v>0</v>
      </c>
      <c r="K153" s="113">
        <v>0</v>
      </c>
    </row>
    <row r="154" spans="1:11" ht="25.5">
      <c r="A154" s="138" t="s">
        <v>114</v>
      </c>
      <c r="B154" s="137">
        <v>650</v>
      </c>
      <c r="C154" s="132">
        <v>8</v>
      </c>
      <c r="D154" s="133">
        <v>1</v>
      </c>
      <c r="E154" s="134" t="s">
        <v>206</v>
      </c>
      <c r="F154" s="135">
        <v>200</v>
      </c>
      <c r="G154" s="181">
        <f>G155</f>
        <v>721</v>
      </c>
      <c r="H154" s="181">
        <f>H155</f>
        <v>1959.2</v>
      </c>
      <c r="I154" s="181">
        <f>I155</f>
        <v>631.3</v>
      </c>
      <c r="J154" s="106">
        <f t="shared" si="28"/>
        <v>87.55894590846046</v>
      </c>
      <c r="K154" s="113">
        <f t="shared" si="27"/>
        <v>32.22233564720293</v>
      </c>
    </row>
    <row r="155" spans="1:11" ht="25.5">
      <c r="A155" s="138" t="s">
        <v>115</v>
      </c>
      <c r="B155" s="131">
        <v>650</v>
      </c>
      <c r="C155" s="132">
        <v>8</v>
      </c>
      <c r="D155" s="133">
        <v>1</v>
      </c>
      <c r="E155" s="134" t="s">
        <v>206</v>
      </c>
      <c r="F155" s="135">
        <v>240</v>
      </c>
      <c r="G155" s="181">
        <v>721</v>
      </c>
      <c r="H155" s="181">
        <v>1959.2</v>
      </c>
      <c r="I155" s="181">
        <v>631.3</v>
      </c>
      <c r="J155" s="106">
        <f t="shared" si="28"/>
        <v>87.55894590846046</v>
      </c>
      <c r="K155" s="113">
        <f t="shared" si="27"/>
        <v>32.22233564720293</v>
      </c>
    </row>
    <row r="156" spans="1:11" ht="12.75">
      <c r="A156" s="138" t="s">
        <v>116</v>
      </c>
      <c r="B156" s="137">
        <v>650</v>
      </c>
      <c r="C156" s="132">
        <v>8</v>
      </c>
      <c r="D156" s="133">
        <v>1</v>
      </c>
      <c r="E156" s="134" t="s">
        <v>206</v>
      </c>
      <c r="F156" s="135">
        <v>800</v>
      </c>
      <c r="G156" s="181">
        <f>G157</f>
        <v>6000.1</v>
      </c>
      <c r="H156" s="181">
        <f>H157</f>
        <v>4509.1</v>
      </c>
      <c r="I156" s="181">
        <f>I157</f>
        <v>0</v>
      </c>
      <c r="J156" s="106">
        <f t="shared" si="28"/>
        <v>0</v>
      </c>
      <c r="K156" s="113">
        <f t="shared" si="27"/>
        <v>0</v>
      </c>
    </row>
    <row r="157" spans="1:11" ht="12.75">
      <c r="A157" s="138" t="s">
        <v>117</v>
      </c>
      <c r="B157" s="131">
        <v>650</v>
      </c>
      <c r="C157" s="132">
        <v>8</v>
      </c>
      <c r="D157" s="133">
        <v>1</v>
      </c>
      <c r="E157" s="134" t="s">
        <v>206</v>
      </c>
      <c r="F157" s="135">
        <v>850</v>
      </c>
      <c r="G157" s="181">
        <v>6000.1</v>
      </c>
      <c r="H157" s="181">
        <v>4509.1</v>
      </c>
      <c r="I157" s="181">
        <v>0</v>
      </c>
      <c r="J157" s="106">
        <f t="shared" si="28"/>
        <v>0</v>
      </c>
      <c r="K157" s="113">
        <f t="shared" si="27"/>
        <v>0</v>
      </c>
    </row>
    <row r="158" spans="1:11" ht="12.75">
      <c r="A158" s="138" t="s">
        <v>208</v>
      </c>
      <c r="B158" s="137">
        <v>650</v>
      </c>
      <c r="C158" s="132">
        <v>8</v>
      </c>
      <c r="D158" s="133">
        <v>1</v>
      </c>
      <c r="E158" s="134" t="s">
        <v>209</v>
      </c>
      <c r="F158" s="162"/>
      <c r="G158" s="181">
        <f aca="true" t="shared" si="32" ref="G158:I159">G159</f>
        <v>216.2</v>
      </c>
      <c r="H158" s="181">
        <f t="shared" si="32"/>
        <v>216.2</v>
      </c>
      <c r="I158" s="181">
        <f t="shared" si="32"/>
        <v>0</v>
      </c>
      <c r="J158" s="106">
        <f t="shared" si="28"/>
        <v>0</v>
      </c>
      <c r="K158" s="113">
        <f t="shared" si="27"/>
        <v>0</v>
      </c>
    </row>
    <row r="159" spans="1:11" ht="25.5">
      <c r="A159" s="138" t="s">
        <v>114</v>
      </c>
      <c r="B159" s="131">
        <v>650</v>
      </c>
      <c r="C159" s="132">
        <v>8</v>
      </c>
      <c r="D159" s="133">
        <v>1</v>
      </c>
      <c r="E159" s="134" t="s">
        <v>209</v>
      </c>
      <c r="F159" s="135">
        <v>200</v>
      </c>
      <c r="G159" s="181">
        <f t="shared" si="32"/>
        <v>216.2</v>
      </c>
      <c r="H159" s="181">
        <f t="shared" si="32"/>
        <v>216.2</v>
      </c>
      <c r="I159" s="181">
        <f t="shared" si="32"/>
        <v>0</v>
      </c>
      <c r="J159" s="106">
        <f t="shared" si="28"/>
        <v>0</v>
      </c>
      <c r="K159" s="113">
        <f t="shared" si="27"/>
        <v>0</v>
      </c>
    </row>
    <row r="160" spans="1:11" ht="25.5">
      <c r="A160" s="138" t="s">
        <v>115</v>
      </c>
      <c r="B160" s="137">
        <v>650</v>
      </c>
      <c r="C160" s="132">
        <v>8</v>
      </c>
      <c r="D160" s="133">
        <v>1</v>
      </c>
      <c r="E160" s="134" t="s">
        <v>209</v>
      </c>
      <c r="F160" s="135">
        <v>240</v>
      </c>
      <c r="G160" s="181">
        <v>216.2</v>
      </c>
      <c r="H160" s="181">
        <v>216.2</v>
      </c>
      <c r="I160" s="181">
        <v>0</v>
      </c>
      <c r="J160" s="106">
        <f t="shared" si="28"/>
        <v>0</v>
      </c>
      <c r="K160" s="113">
        <f t="shared" si="27"/>
        <v>0</v>
      </c>
    </row>
    <row r="161" spans="1:11" ht="12.75">
      <c r="A161" s="163" t="s">
        <v>38</v>
      </c>
      <c r="B161" s="143">
        <v>650</v>
      </c>
      <c r="C161" s="120">
        <v>11</v>
      </c>
      <c r="D161" s="121"/>
      <c r="E161" s="123"/>
      <c r="F161" s="123"/>
      <c r="G161" s="179">
        <f>G162</f>
        <v>3706</v>
      </c>
      <c r="H161" s="179">
        <f>H162</f>
        <v>3958.5</v>
      </c>
      <c r="I161" s="179">
        <f>I162</f>
        <v>684.99</v>
      </c>
      <c r="J161" s="106">
        <f t="shared" si="28"/>
        <v>18.48327037236913</v>
      </c>
      <c r="K161" s="113">
        <f t="shared" si="27"/>
        <v>17.30428192497158</v>
      </c>
    </row>
    <row r="162" spans="1:11" ht="12.75">
      <c r="A162" s="164" t="s">
        <v>210</v>
      </c>
      <c r="B162" s="137">
        <v>650</v>
      </c>
      <c r="C162" s="132">
        <v>11</v>
      </c>
      <c r="D162" s="133">
        <v>1</v>
      </c>
      <c r="E162" s="135"/>
      <c r="F162" s="135"/>
      <c r="G162" s="181">
        <f>G163+G171</f>
        <v>3706</v>
      </c>
      <c r="H162" s="181">
        <f>H163+H171</f>
        <v>3958.5</v>
      </c>
      <c r="I162" s="181">
        <f>I163+I171</f>
        <v>684.99</v>
      </c>
      <c r="J162" s="106">
        <f t="shared" si="28"/>
        <v>18.48327037236913</v>
      </c>
      <c r="K162" s="113">
        <f t="shared" si="27"/>
        <v>17.30428192497158</v>
      </c>
    </row>
    <row r="163" spans="1:11" ht="38.25">
      <c r="A163" s="136" t="s">
        <v>211</v>
      </c>
      <c r="B163" s="131">
        <v>650</v>
      </c>
      <c r="C163" s="132">
        <v>11</v>
      </c>
      <c r="D163" s="133">
        <v>1</v>
      </c>
      <c r="E163" s="165" t="s">
        <v>212</v>
      </c>
      <c r="F163" s="135"/>
      <c r="G163" s="181">
        <f>G164</f>
        <v>5</v>
      </c>
      <c r="H163" s="181">
        <f aca="true" t="shared" si="33" ref="H163:I165">H164</f>
        <v>5</v>
      </c>
      <c r="I163" s="181">
        <f t="shared" si="33"/>
        <v>0</v>
      </c>
      <c r="J163" s="106">
        <f t="shared" si="28"/>
        <v>0</v>
      </c>
      <c r="K163" s="113">
        <f t="shared" si="27"/>
        <v>0</v>
      </c>
    </row>
    <row r="164" spans="1:11" ht="51">
      <c r="A164" s="136" t="s">
        <v>213</v>
      </c>
      <c r="B164" s="137">
        <v>650</v>
      </c>
      <c r="C164" s="132">
        <v>11</v>
      </c>
      <c r="D164" s="133">
        <v>1</v>
      </c>
      <c r="E164" s="165" t="s">
        <v>214</v>
      </c>
      <c r="F164" s="135"/>
      <c r="G164" s="181">
        <f>G165</f>
        <v>5</v>
      </c>
      <c r="H164" s="181">
        <f t="shared" si="33"/>
        <v>5</v>
      </c>
      <c r="I164" s="181">
        <f t="shared" si="33"/>
        <v>0</v>
      </c>
      <c r="J164" s="106">
        <f t="shared" si="28"/>
        <v>0</v>
      </c>
      <c r="K164" s="113">
        <f t="shared" si="27"/>
        <v>0</v>
      </c>
    </row>
    <row r="165" spans="1:11" ht="25.5">
      <c r="A165" s="136" t="s">
        <v>215</v>
      </c>
      <c r="B165" s="131">
        <v>650</v>
      </c>
      <c r="C165" s="132">
        <v>11</v>
      </c>
      <c r="D165" s="133">
        <v>1</v>
      </c>
      <c r="E165" s="165" t="s">
        <v>216</v>
      </c>
      <c r="F165" s="135"/>
      <c r="G165" s="181">
        <f>G166</f>
        <v>5</v>
      </c>
      <c r="H165" s="181">
        <f t="shared" si="33"/>
        <v>5</v>
      </c>
      <c r="I165" s="181">
        <f t="shared" si="33"/>
        <v>0</v>
      </c>
      <c r="J165" s="106">
        <f t="shared" si="28"/>
        <v>0</v>
      </c>
      <c r="K165" s="113">
        <f t="shared" si="27"/>
        <v>0</v>
      </c>
    </row>
    <row r="166" spans="1:11" ht="12.75">
      <c r="A166" s="136" t="s">
        <v>217</v>
      </c>
      <c r="B166" s="137">
        <v>650</v>
      </c>
      <c r="C166" s="132">
        <v>11</v>
      </c>
      <c r="D166" s="133">
        <v>1</v>
      </c>
      <c r="E166" s="165" t="s">
        <v>218</v>
      </c>
      <c r="F166" s="135"/>
      <c r="G166" s="181">
        <f>G167+G169</f>
        <v>5</v>
      </c>
      <c r="H166" s="181">
        <f>H167+H169</f>
        <v>5</v>
      </c>
      <c r="I166" s="181">
        <f>I167+I169</f>
        <v>0</v>
      </c>
      <c r="J166" s="106">
        <f t="shared" si="28"/>
        <v>0</v>
      </c>
      <c r="K166" s="113">
        <f t="shared" si="27"/>
        <v>0</v>
      </c>
    </row>
    <row r="167" spans="1:11" ht="63.75">
      <c r="A167" s="138" t="s">
        <v>107</v>
      </c>
      <c r="B167" s="137">
        <v>650</v>
      </c>
      <c r="C167" s="132">
        <v>11</v>
      </c>
      <c r="D167" s="133">
        <v>1</v>
      </c>
      <c r="E167" s="165" t="s">
        <v>218</v>
      </c>
      <c r="F167" s="135">
        <v>100</v>
      </c>
      <c r="G167" s="181">
        <f>G168</f>
        <v>0</v>
      </c>
      <c r="H167" s="181">
        <v>0</v>
      </c>
      <c r="I167" s="181">
        <v>0</v>
      </c>
      <c r="J167" s="106">
        <v>0</v>
      </c>
      <c r="K167" s="113">
        <v>0</v>
      </c>
    </row>
    <row r="168" spans="1:11" ht="12.75">
      <c r="A168" s="138" t="s">
        <v>207</v>
      </c>
      <c r="B168" s="137">
        <v>650</v>
      </c>
      <c r="C168" s="132">
        <v>11</v>
      </c>
      <c r="D168" s="133">
        <v>1</v>
      </c>
      <c r="E168" s="165" t="s">
        <v>218</v>
      </c>
      <c r="F168" s="135">
        <v>110</v>
      </c>
      <c r="G168" s="181">
        <v>0</v>
      </c>
      <c r="H168" s="181">
        <v>0</v>
      </c>
      <c r="I168" s="181">
        <v>0</v>
      </c>
      <c r="J168" s="106">
        <v>0</v>
      </c>
      <c r="K168" s="113"/>
    </row>
    <row r="169" spans="1:11" ht="25.5">
      <c r="A169" s="136" t="s">
        <v>114</v>
      </c>
      <c r="B169" s="131">
        <v>650</v>
      </c>
      <c r="C169" s="132">
        <v>11</v>
      </c>
      <c r="D169" s="133">
        <v>1</v>
      </c>
      <c r="E169" s="165" t="s">
        <v>219</v>
      </c>
      <c r="F169" s="135">
        <v>200</v>
      </c>
      <c r="G169" s="185">
        <f>G170</f>
        <v>5</v>
      </c>
      <c r="H169" s="185">
        <f>H170</f>
        <v>5</v>
      </c>
      <c r="I169" s="185">
        <f>I170</f>
        <v>0</v>
      </c>
      <c r="J169" s="106">
        <f t="shared" si="28"/>
        <v>0</v>
      </c>
      <c r="K169" s="113">
        <f t="shared" si="27"/>
        <v>0</v>
      </c>
    </row>
    <row r="170" spans="1:11" ht="25.5">
      <c r="A170" s="136" t="s">
        <v>115</v>
      </c>
      <c r="B170" s="131">
        <v>650</v>
      </c>
      <c r="C170" s="132">
        <v>11</v>
      </c>
      <c r="D170" s="133">
        <v>1</v>
      </c>
      <c r="E170" s="165" t="s">
        <v>219</v>
      </c>
      <c r="F170" s="135">
        <v>200</v>
      </c>
      <c r="G170" s="185">
        <v>5</v>
      </c>
      <c r="H170" s="185">
        <v>5</v>
      </c>
      <c r="I170" s="185">
        <v>0</v>
      </c>
      <c r="J170" s="106">
        <f t="shared" si="28"/>
        <v>0</v>
      </c>
      <c r="K170" s="113">
        <f t="shared" si="27"/>
        <v>0</v>
      </c>
    </row>
    <row r="171" spans="1:11" ht="12.75">
      <c r="A171" s="130" t="s">
        <v>101</v>
      </c>
      <c r="B171" s="131">
        <v>650</v>
      </c>
      <c r="C171" s="132">
        <v>11</v>
      </c>
      <c r="D171" s="166" t="s">
        <v>220</v>
      </c>
      <c r="E171" s="135" t="s">
        <v>102</v>
      </c>
      <c r="F171" s="135"/>
      <c r="G171" s="185">
        <f aca="true" t="shared" si="34" ref="G171:I172">G172</f>
        <v>3701</v>
      </c>
      <c r="H171" s="185">
        <f t="shared" si="34"/>
        <v>3953.5</v>
      </c>
      <c r="I171" s="185">
        <f t="shared" si="34"/>
        <v>684.99</v>
      </c>
      <c r="J171" s="106">
        <f t="shared" si="28"/>
        <v>18.50824101594164</v>
      </c>
      <c r="K171" s="113">
        <f t="shared" si="27"/>
        <v>17.326166687745037</v>
      </c>
    </row>
    <row r="172" spans="1:11" ht="25.5">
      <c r="A172" s="164" t="s">
        <v>221</v>
      </c>
      <c r="B172" s="137">
        <v>650</v>
      </c>
      <c r="C172" s="132">
        <v>11</v>
      </c>
      <c r="D172" s="133">
        <v>1</v>
      </c>
      <c r="E172" s="135" t="s">
        <v>222</v>
      </c>
      <c r="F172" s="135"/>
      <c r="G172" s="185">
        <f t="shared" si="34"/>
        <v>3701</v>
      </c>
      <c r="H172" s="185">
        <f t="shared" si="34"/>
        <v>3953.5</v>
      </c>
      <c r="I172" s="185">
        <f t="shared" si="34"/>
        <v>684.99</v>
      </c>
      <c r="J172" s="106">
        <f t="shared" si="28"/>
        <v>18.50824101594164</v>
      </c>
      <c r="K172" s="113">
        <f t="shared" si="27"/>
        <v>17.326166687745037</v>
      </c>
    </row>
    <row r="173" spans="1:11" ht="25.5">
      <c r="A173" s="138" t="s">
        <v>223</v>
      </c>
      <c r="B173" s="131">
        <v>650</v>
      </c>
      <c r="C173" s="132">
        <v>11</v>
      </c>
      <c r="D173" s="133">
        <v>1</v>
      </c>
      <c r="E173" s="135" t="s">
        <v>224</v>
      </c>
      <c r="F173" s="135"/>
      <c r="G173" s="185">
        <f>G174+G176</f>
        <v>3701</v>
      </c>
      <c r="H173" s="185">
        <f>H174+H176</f>
        <v>3953.5</v>
      </c>
      <c r="I173" s="185">
        <f>I174+I176</f>
        <v>684.99</v>
      </c>
      <c r="J173" s="106">
        <f t="shared" si="28"/>
        <v>18.50824101594164</v>
      </c>
      <c r="K173" s="113">
        <f t="shared" si="27"/>
        <v>17.326166687745037</v>
      </c>
    </row>
    <row r="174" spans="1:11" ht="63.75">
      <c r="A174" s="138" t="s">
        <v>107</v>
      </c>
      <c r="B174" s="137">
        <v>650</v>
      </c>
      <c r="C174" s="132">
        <v>11</v>
      </c>
      <c r="D174" s="133">
        <v>1</v>
      </c>
      <c r="E174" s="135" t="s">
        <v>224</v>
      </c>
      <c r="F174" s="135">
        <v>100</v>
      </c>
      <c r="G174" s="185">
        <f>G175</f>
        <v>3672</v>
      </c>
      <c r="H174" s="185">
        <f>H175</f>
        <v>3924.5</v>
      </c>
      <c r="I174" s="185">
        <f>I175</f>
        <v>684.99</v>
      </c>
      <c r="J174" s="106">
        <f t="shared" si="28"/>
        <v>18.654411764705884</v>
      </c>
      <c r="K174" s="113">
        <f t="shared" si="27"/>
        <v>17.454197987004715</v>
      </c>
    </row>
    <row r="175" spans="1:11" ht="12.75">
      <c r="A175" s="138" t="s">
        <v>207</v>
      </c>
      <c r="B175" s="131">
        <v>650</v>
      </c>
      <c r="C175" s="132">
        <v>11</v>
      </c>
      <c r="D175" s="133">
        <v>1</v>
      </c>
      <c r="E175" s="135" t="s">
        <v>224</v>
      </c>
      <c r="F175" s="135">
        <v>110</v>
      </c>
      <c r="G175" s="185">
        <v>3672</v>
      </c>
      <c r="H175" s="185">
        <v>3924.5</v>
      </c>
      <c r="I175" s="185">
        <v>684.99</v>
      </c>
      <c r="J175" s="106">
        <f t="shared" si="28"/>
        <v>18.654411764705884</v>
      </c>
      <c r="K175" s="113">
        <f t="shared" si="27"/>
        <v>17.454197987004715</v>
      </c>
    </row>
    <row r="176" spans="1:11" ht="25.5">
      <c r="A176" s="167" t="s">
        <v>167</v>
      </c>
      <c r="B176" s="137">
        <v>650</v>
      </c>
      <c r="C176" s="132">
        <v>11</v>
      </c>
      <c r="D176" s="133">
        <v>1</v>
      </c>
      <c r="E176" s="135" t="s">
        <v>225</v>
      </c>
      <c r="F176" s="135">
        <v>200</v>
      </c>
      <c r="G176" s="185">
        <f>G177</f>
        <v>29</v>
      </c>
      <c r="H176" s="185">
        <f>H177</f>
        <v>29</v>
      </c>
      <c r="I176" s="185">
        <f>I177</f>
        <v>0</v>
      </c>
      <c r="J176" s="106">
        <f t="shared" si="28"/>
        <v>0</v>
      </c>
      <c r="K176" s="113">
        <f t="shared" si="27"/>
        <v>0</v>
      </c>
    </row>
    <row r="177" spans="1:11" ht="25.5">
      <c r="A177" s="167" t="s">
        <v>168</v>
      </c>
      <c r="B177" s="131">
        <v>650</v>
      </c>
      <c r="C177" s="132">
        <v>11</v>
      </c>
      <c r="D177" s="133">
        <v>1</v>
      </c>
      <c r="E177" s="135" t="s">
        <v>225</v>
      </c>
      <c r="F177" s="135">
        <v>240</v>
      </c>
      <c r="G177" s="185">
        <v>29</v>
      </c>
      <c r="H177" s="185">
        <v>29</v>
      </c>
      <c r="I177" s="185">
        <v>0</v>
      </c>
      <c r="J177" s="106">
        <f t="shared" si="28"/>
        <v>0</v>
      </c>
      <c r="K177" s="113">
        <f t="shared" si="27"/>
        <v>0</v>
      </c>
    </row>
    <row r="178" spans="1:11" ht="12.75">
      <c r="A178" s="118" t="s">
        <v>34</v>
      </c>
      <c r="B178" s="119"/>
      <c r="C178" s="168"/>
      <c r="D178" s="168"/>
      <c r="E178" s="168"/>
      <c r="F178" s="168"/>
      <c r="G178" s="169">
        <f>G4+G55+G64+G71+G105+G146+G161</f>
        <v>33911</v>
      </c>
      <c r="H178" s="169">
        <f>H4+H55+H64+H71+H105+H146+H161</f>
        <v>35572.700000000004</v>
      </c>
      <c r="I178" s="169">
        <f>I4+I55+I64+I71+I105+I146+I161</f>
        <v>6738.9</v>
      </c>
      <c r="J178" s="106">
        <f t="shared" si="28"/>
        <v>19.87231281884934</v>
      </c>
      <c r="K178" s="113">
        <f t="shared" si="27"/>
        <v>18.944021679546392</v>
      </c>
    </row>
    <row r="179" ht="12.75"/>
    <row r="180" spans="7:11" ht="12.75">
      <c r="G180" s="171"/>
      <c r="I180" s="171"/>
      <c r="J180" s="171"/>
      <c r="K180" s="171"/>
    </row>
    <row r="181" spans="7:11" ht="12.75">
      <c r="G181" s="171"/>
      <c r="I181" s="171"/>
      <c r="J181" s="171"/>
      <c r="K181" s="171"/>
    </row>
    <row r="182" spans="7:11" ht="12.75">
      <c r="G182" s="171"/>
      <c r="I182" s="171"/>
      <c r="J182" s="171"/>
      <c r="K182" s="171"/>
    </row>
  </sheetData>
  <sheetProtection/>
  <mergeCells count="1">
    <mergeCell ref="A1:K1"/>
  </mergeCells>
  <printOptions/>
  <pageMargins left="0.3" right="0.28" top="0.48" bottom="0.48" header="0.5" footer="0.5"/>
  <pageSetup fitToHeight="0" fitToWidth="1"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Buh1</cp:lastModifiedBy>
  <cp:lastPrinted>2017-06-07T11:02:56Z</cp:lastPrinted>
  <dcterms:created xsi:type="dcterms:W3CDTF">2007-10-10T09:39:28Z</dcterms:created>
  <dcterms:modified xsi:type="dcterms:W3CDTF">2017-06-07T11:04:12Z</dcterms:modified>
  <cp:category/>
  <cp:version/>
  <cp:contentType/>
  <cp:contentStatus/>
</cp:coreProperties>
</file>