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55" windowHeight="8445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<sst xmlns="http://schemas.openxmlformats.org/spreadsheetml/2006/main" count="341" uniqueCount="279">
  <si>
    <t>Наименование показателей (по ЭКР)</t>
  </si>
  <si>
    <t>Код показателей (по ЭКР)</t>
  </si>
  <si>
    <t>Общегосударственные вопросы</t>
  </si>
  <si>
    <t>650/0102/4010203/121/211</t>
  </si>
  <si>
    <t>Заработная плата главы поселения</t>
  </si>
  <si>
    <t xml:space="preserve"> Начисления на выплаты по оплате труда главы поселения</t>
  </si>
  <si>
    <t>650/0102/4010203/121/213</t>
  </si>
  <si>
    <t>Заработная плата заместителя главы поселения</t>
  </si>
  <si>
    <t>650/0102/4010206/121/211</t>
  </si>
  <si>
    <t xml:space="preserve"> Начисления на выплаты по оплате труда заместителю главы поселения</t>
  </si>
  <si>
    <t>650/0102/4010206/121/213</t>
  </si>
  <si>
    <t>Заработная плата муниципальных служищих</t>
  </si>
  <si>
    <t>Начисления на выплаты по оплате труда муниципальных служищих</t>
  </si>
  <si>
    <t>Оплата услуг связи</t>
  </si>
  <si>
    <t>Повышение квалификации</t>
  </si>
  <si>
    <t>Оказание услуг по предрейсовому медицинскому осмотру водителя</t>
  </si>
  <si>
    <t>Прочие выплаты</t>
  </si>
  <si>
    <t>Транспортные расходы</t>
  </si>
  <si>
    <t>Проживание в гостинице</t>
  </si>
  <si>
    <t>Подписка на газеты</t>
  </si>
  <si>
    <t>Транспортный налог (штрафы)</t>
  </si>
  <si>
    <t>Резервный фонд</t>
  </si>
  <si>
    <t>650/0111/4080704/870/290</t>
  </si>
  <si>
    <t>0111</t>
  </si>
  <si>
    <t>Другие общегосударственные вопросы</t>
  </si>
  <si>
    <t>0113</t>
  </si>
  <si>
    <t>Приобритение ГСМ</t>
  </si>
  <si>
    <t>Техническое обслуживание пожарной сигнализации</t>
  </si>
  <si>
    <t>Льготный проезд</t>
  </si>
  <si>
    <t>Коммунальные услуги</t>
  </si>
  <si>
    <t>Страхование автомобиля</t>
  </si>
  <si>
    <t>Заправка катриджей</t>
  </si>
  <si>
    <t>Приобритение 4-G модемов</t>
  </si>
  <si>
    <t>Приобритение канцелярских товаров</t>
  </si>
  <si>
    <t>Хранение ГСМ</t>
  </si>
  <si>
    <t>За поставку цветов</t>
  </si>
  <si>
    <t>Оплата налога на имущество КДЦ"Лидер"</t>
  </si>
  <si>
    <t>Оплата налога на имущество администрации гп.Андра</t>
  </si>
  <si>
    <t>650/0113/4010240/244/225</t>
  </si>
  <si>
    <t>650/0113/4010245/122/212</t>
  </si>
  <si>
    <t>650/0113/4010245/244/226</t>
  </si>
  <si>
    <t>650/0113/4010240/244/340</t>
  </si>
  <si>
    <t>Ремонт автомобиля</t>
  </si>
  <si>
    <t>650/0113/4010245/244/290</t>
  </si>
  <si>
    <t>650/0113/4010245/852/290</t>
  </si>
  <si>
    <t>Содержание пожарного резервуара</t>
  </si>
  <si>
    <t>Национальная оборона</t>
  </si>
  <si>
    <t>Приобритение  и доставка товаров , относящихся к основным средствам</t>
  </si>
  <si>
    <t>Национальная безопасность и правоохранительная деятельность</t>
  </si>
  <si>
    <t>Геодезические изыскания и проектирование работ по укреплению береговой зоны в районе д. 19 б/3</t>
  </si>
  <si>
    <t>Приобритение защитной экипировки для добровольной пожарной дружины</t>
  </si>
  <si>
    <t>Приобритение: рукав напорно-всасывающий , ремонтная вставка, хомут силовой</t>
  </si>
  <si>
    <t>Участие в предуприждении и ликвидации  последствий чрезвычайных ситуаций в границах поселения (АТЗ) полномочия в соответствии соглашением переданные на уровень района</t>
  </si>
  <si>
    <t>Национальная экономика</t>
  </si>
  <si>
    <t xml:space="preserve">Обслуживание внутрипоселковых дорог </t>
  </si>
  <si>
    <t>Приобритение дорожных знаков</t>
  </si>
  <si>
    <t>Ремонт внутрипоселковых дорог</t>
  </si>
  <si>
    <t>Обустройство пешеходных переходов</t>
  </si>
  <si>
    <t>Услуги сотовой связи</t>
  </si>
  <si>
    <t>Оказание услуг по  предоставлению выделенного доступа в интернет "Мегафон"</t>
  </si>
  <si>
    <t>Оказание услуг по  предоставлению выделенного доступа в интернет "Мотив"</t>
  </si>
  <si>
    <t>Изготовление  и продление сертификатов ключей электронной подписи. Предоставление ключевого носителя Ru Toker S 32K</t>
  </si>
  <si>
    <t>Обновление ПО "АС "Бюджет поселения"</t>
  </si>
  <si>
    <t>Настройка и адаптация  программ 1С и "Амба"</t>
  </si>
  <si>
    <t>За лицензию</t>
  </si>
  <si>
    <t>За инф. тех. сопровождение сайта</t>
  </si>
  <si>
    <t>Межевание</t>
  </si>
  <si>
    <t>Жилищно-коммунальное хозяйство</t>
  </si>
  <si>
    <t>Ремонт полов, замена кухоного оборудования и мебели в жилых домах №№53,54,55</t>
  </si>
  <si>
    <t>Взносы на капитальный ремонт муниципального жилого фонда</t>
  </si>
  <si>
    <t>Ремонт сетей ТВС (школа , детский сад- поддземные; больница 19б/3- надземные; ФЖК д.1 - подземные)</t>
  </si>
  <si>
    <t>Оказание услуг по выполнению аварийных ситуаций</t>
  </si>
  <si>
    <t>Выполнение  работ по прочистке труб канализаций в пгт. Андра</t>
  </si>
  <si>
    <t>Оказание услуг по устранению аварийных ситуаций на сетях водоотведения</t>
  </si>
  <si>
    <t>Уличное освещение</t>
  </si>
  <si>
    <t>Техническое обслуживание уличного освещение</t>
  </si>
  <si>
    <t>Содержание кладбища</t>
  </si>
  <si>
    <t>Содержание тротуаров в зимний период за первое полугодие</t>
  </si>
  <si>
    <t>Содержание тротуаров в зимний период за второе полугодие</t>
  </si>
  <si>
    <t>Услуги по обустройству береговой зоны</t>
  </si>
  <si>
    <t>Услуги по обустройству сквера "Победы"</t>
  </si>
  <si>
    <t>Снос безхозных построек</t>
  </si>
  <si>
    <t>Транспортировка ЖБО</t>
  </si>
  <si>
    <t>Противоклещевая обработка территории пгт. Андра</t>
  </si>
  <si>
    <t>Культура</t>
  </si>
  <si>
    <t>Расходы по КДЦ "Лидер"</t>
  </si>
  <si>
    <t>Заработная плата (КДЦ "Лидер")</t>
  </si>
  <si>
    <t>Начисления на оплату труда (КДЦ "Лидер")</t>
  </si>
  <si>
    <t>Льготный проезд (КДЦ "Лидер")</t>
  </si>
  <si>
    <t>Транспортные услуги</t>
  </si>
  <si>
    <t xml:space="preserve">Услуги связи (КДЦ "Лидер") </t>
  </si>
  <si>
    <t>Коммунальные услуги (КДЦ "Лидер")</t>
  </si>
  <si>
    <t>Услуги по содержанию имущества (КДЦ "Лидер")</t>
  </si>
  <si>
    <t>Прочие работы, услуги (КДЦ "Лидер")</t>
  </si>
  <si>
    <t>Увеличение стоимости основных средств</t>
  </si>
  <si>
    <t>Увеличение стоимости материальных запасов</t>
  </si>
  <si>
    <t>Субсидия на повышение оплаты труда работникам учереждение культуры в соответствии с Указом Призидента РФ</t>
  </si>
  <si>
    <t>Физическая культура</t>
  </si>
  <si>
    <t>Проведения мероприятий по "Физической культуре"</t>
  </si>
  <si>
    <t>Проведения мероприятий по "Массовому спорту""</t>
  </si>
  <si>
    <t>Межбюджетные трансферты  бюджетам субъектов Российской Федерации и муниципальных образований общего характера</t>
  </si>
  <si>
    <t>По соглашению с Контрольно-счетной палатой</t>
  </si>
  <si>
    <t>ВСЕГО</t>
  </si>
  <si>
    <t>0203</t>
  </si>
  <si>
    <t>650/0203/4045118/121/211</t>
  </si>
  <si>
    <t>Заработная плата военно-учетного стола</t>
  </si>
  <si>
    <t>Начисления на выплаты по оплате труда военно-учетного стола</t>
  </si>
  <si>
    <t>650/0203/4045118/121/213</t>
  </si>
  <si>
    <t>Поставка канцелярских товаров</t>
  </si>
  <si>
    <t>650/0203/4045118/244/310</t>
  </si>
  <si>
    <t>650/0203/4045118/244/340</t>
  </si>
  <si>
    <t>0309</t>
  </si>
  <si>
    <t>650/0309/1402123/244/225</t>
  </si>
  <si>
    <t>650/0309/4022172/244/340</t>
  </si>
  <si>
    <t>650/0309/4115690/540/251</t>
  </si>
  <si>
    <t>04</t>
  </si>
  <si>
    <t>650/0409/4030602/244/225</t>
  </si>
  <si>
    <t>650/0409/4030602/244/340</t>
  </si>
  <si>
    <t>650/0409/1115419/243/225</t>
  </si>
  <si>
    <t>650/0410/4010240/242/221</t>
  </si>
  <si>
    <t>650/0410/4010240/242/340</t>
  </si>
  <si>
    <t>650/0410/4010240/242/226</t>
  </si>
  <si>
    <t>650/0412/4032137/244/226</t>
  </si>
  <si>
    <t>05</t>
  </si>
  <si>
    <t>650/0501/4062120/243/225</t>
  </si>
  <si>
    <t>650/0502/4062125/244/225</t>
  </si>
  <si>
    <t>650/0502/4065431/244/225</t>
  </si>
  <si>
    <t>650/0503/4062130/244/223</t>
  </si>
  <si>
    <t>650/0503/4062130/244/225</t>
  </si>
  <si>
    <t>0801</t>
  </si>
  <si>
    <t>08</t>
  </si>
  <si>
    <t>650/0801/4070059/111/211</t>
  </si>
  <si>
    <t>650/0801/4070059/111/213</t>
  </si>
  <si>
    <t>650/0801/4070059/122/212</t>
  </si>
  <si>
    <t>650/0801/4070059/122/222</t>
  </si>
  <si>
    <t>650/0801/4070059/242/221</t>
  </si>
  <si>
    <t>650/0801/4070059/244/223</t>
  </si>
  <si>
    <t>650/0801/4070059/244/225</t>
  </si>
  <si>
    <t>650/0801/4070059/244/226</t>
  </si>
  <si>
    <t>650/0801/4070059/244/310</t>
  </si>
  <si>
    <t>650/0801/4070059/244/340</t>
  </si>
  <si>
    <t>650/0801/4075471/111/211</t>
  </si>
  <si>
    <t>650/0801/4075471/111/213</t>
  </si>
  <si>
    <t>1101</t>
  </si>
  <si>
    <t>650/1101/4100059/111/211</t>
  </si>
  <si>
    <t>650/1101/4100059/111/213</t>
  </si>
  <si>
    <t>650/1101/4072113/244/290</t>
  </si>
  <si>
    <t>650/1101/4072114/244/290</t>
  </si>
  <si>
    <t>1403</t>
  </si>
  <si>
    <t>650/1403/4115690/540/251</t>
  </si>
  <si>
    <t>650/0801/4070059/242/226</t>
  </si>
  <si>
    <t>650/0801/4070059/242/340</t>
  </si>
  <si>
    <t>650/0801/4070059/852/290</t>
  </si>
  <si>
    <t>01</t>
  </si>
  <si>
    <t>650/0104/4010204121/211</t>
  </si>
  <si>
    <t>650/0104/4010204/121/213</t>
  </si>
  <si>
    <t>650/0104/4010204/242/221</t>
  </si>
  <si>
    <t>650/0104/4010204/244/226</t>
  </si>
  <si>
    <t>650/0104/4010204/122/212</t>
  </si>
  <si>
    <t>650/0104/4010204/122/222</t>
  </si>
  <si>
    <t>650/0104/4010204/122/226</t>
  </si>
  <si>
    <t>Приобритение запчестей на автомобиль</t>
  </si>
  <si>
    <t>Прочие работы и услуги</t>
  </si>
  <si>
    <t>Работы, услуги по содержанию имущества</t>
  </si>
  <si>
    <t>650/0113/4010245/244/225</t>
  </si>
  <si>
    <t>650/0113/4010245/244/340</t>
  </si>
  <si>
    <t>650/0113/4010245/244/340,03</t>
  </si>
  <si>
    <t>650/0113/4010245/242/225</t>
  </si>
  <si>
    <t>за конверты</t>
  </si>
  <si>
    <t xml:space="preserve">Услуги связи  </t>
  </si>
  <si>
    <t>Исполнение на 1.04.15</t>
  </si>
  <si>
    <t>Процент исполнения</t>
  </si>
  <si>
    <t>Утвержденный план</t>
  </si>
  <si>
    <t>Пояснительная записка</t>
  </si>
  <si>
    <t>к решению Совета депутатов городского поселения Андра</t>
  </si>
  <si>
    <t xml:space="preserve">"Об исполнении бюджета городского поселения Андра </t>
  </si>
  <si>
    <t>Из них:</t>
  </si>
  <si>
    <t>Наименование дохода</t>
  </si>
  <si>
    <t>000 1 00 00000 00 0000 000</t>
  </si>
  <si>
    <t>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</si>
  <si>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</si>
  <si>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</si>
  <si>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</si>
  <si>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227,2271 и 228 Налогового кодекса Российской Федерации</t>
  </si>
  <si>
    <t>183 1 01 02030 01 0000 110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</si>
  <si>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</si>
  <si>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</si>
  <si>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 на  имущество</t>
  </si>
  <si>
    <t>182 1 06 01000 00 0000 110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</si>
  <si>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</si>
  <si>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</si>
  <si>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</si>
  <si>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18210601030100000110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</si>
  <si>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</si>
  <si>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182 1 06 06000 00 0000 110</t>
  </si>
  <si>
    <t>Земельный налог</t>
  </si>
  <si>
    <t>18210606013050000110</t>
  </si>
  <si>
    <t>Земельный  налог, взимаемый  по  ставкам, установленным  в соответствии с подпунктом  1  пункта  1  статьи  394  НК РФ и применяемым к объектам налогообложения, расположенным в границах межселенных территорий</t>
  </si>
  <si>
    <t>18210606013100000110</t>
  </si>
  <si>
    <t>Земельный  налог, взимаемый  по  ставкам, установленным в соответствии с подпунктом  1  пункта  1  статьи  394  НК РФ и применяемым к объектам налогообложения, расположенным в границах поселений</t>
  </si>
  <si>
    <t>182 1 06 06033 13 0000 110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</si>
  <si>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</si>
  <si>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182 1 06 06043 13 0000 110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</si>
  <si>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</si>
  <si>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18210606023100000110</t>
  </si>
  <si>
    <t>Земельный  налог, взимаемый  по  ставкам, установленным в соответствии с подпунктом  2  пункта  1  статьи  394  НК РФ и применяемым к объектам налогообложения, расположенным в границах поселений</t>
  </si>
  <si>
    <t>650 1 08 00000 00 0000 000</t>
  </si>
  <si>
    <t>Государственная пошлина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</si>
  <si>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</si>
  <si>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</si>
  <si>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650 1 11 00000 00 0000 000</t>
  </si>
  <si>
    <t>Доходы от использования имущества , находящегося  в государственной и муниципальной собственности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</si>
  <si>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</si>
  <si>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</si>
  <si>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070 1 11 05013 13 0000 120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</si>
  <si>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</si>
  <si>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650 1 11 09045 13 0000 120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</si>
  <si>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</si>
  <si>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</si>
  <si>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>Доходы от оказания платных услуг и компенсации затрат государства</t>
  </si>
  <si>
    <t>00011303050050000130</t>
  </si>
  <si>
    <t>Прочие доходы от оказания платных услуг получателями средств бюджетов муниципальных районов и компенсации затрат муниципальных районов</t>
  </si>
  <si>
    <t>000 1 14 00000 00 0000 000</t>
  </si>
  <si>
    <t>Доходы от продажи материальных и нематериальных активов</t>
  </si>
  <si>
    <t>070 1 14 06013 13 0000 430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</si>
  <si>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</si>
  <si>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650 2 00 00000 00 0000 000</t>
  </si>
  <si>
    <t>БЕЗВОЗМЕЗДНЫЕ ПОСТУПЛЕНИЯ</t>
  </si>
  <si>
    <t>650 2 02 00000 00 0000 151</t>
  </si>
  <si>
    <t>Безвозмездные поступления от других бюджетов бюджетной системы Российской Федерации</t>
  </si>
  <si>
    <t>650 2 02 01000 00 0000 151</t>
  </si>
  <si>
    <t>650 2 02 01001 13 0000 151</t>
  </si>
  <si>
    <t>Дотации бюджетам городских поселений на выравнивание уровня бюджетной обеспеченности</t>
  </si>
  <si>
    <t>650 2 02 01003 13 0000 151</t>
  </si>
  <si>
    <t>Дотации бюджетам городских поселений на поддержку мер по обеспечению сбалансированности бюджетов</t>
  </si>
  <si>
    <t>650 2 02 03000 00 0000 151</t>
  </si>
  <si>
    <t xml:space="preserve">Субвенции бюджетам субъектов Российской Федерации и муниципальных образований </t>
  </si>
  <si>
    <t>650 2 02 03015 13 0000 151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</si>
  <si>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</si>
  <si>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650 2 02 04000 00 0000 151</t>
  </si>
  <si>
    <t>Иные межбюджетные трансферты</t>
  </si>
  <si>
    <t>650 2 02 04999 00 0000 151</t>
  </si>
  <si>
    <t>Прочие межбюджетные трансферты, передаваемые бюджетам</t>
  </si>
  <si>
    <t>650 2 02 04999 13 0000 151</t>
  </si>
  <si>
    <t>Прочие межбюджетные трансферты, передаваемые бюджетам городских поселений</t>
  </si>
  <si>
    <t>ВСЕГО ДОХОДОВ</t>
  </si>
  <si>
    <t>Код БК</t>
  </si>
  <si>
    <t>Дотации бюджетам субъектов Российской Федерации и муниципальных образований</t>
  </si>
  <si>
    <t>за первое полугодие  2015 года"</t>
  </si>
  <si>
    <t>650 1 17 01050 13 0000 180</t>
  </si>
  <si>
    <t xml:space="preserve">Невыясненые поступления, зачисляемые в бюджет городский поселений </t>
  </si>
  <si>
    <t>650 2 02 04029 13 0000 151</t>
  </si>
  <si>
    <t>Межбюджетные трансферты, передаваемые бюджетам городских поселений на реализацию дополнительных мероприятий в сфере занятости населения</t>
  </si>
  <si>
    <t>Денежные средства, зачисленные в доход бюджета поселения выполнено на 45,16% от годового планового  значения, что в денежном выражение составило 16 828 355,96 рублей.</t>
  </si>
  <si>
    <t>650/0104/4010204/244/221</t>
  </si>
  <si>
    <t>650/0104/4010204/852/290</t>
  </si>
  <si>
    <t>Прочие расходы</t>
  </si>
  <si>
    <t>650/0104/4010204/853/290</t>
  </si>
  <si>
    <t>650/0113/4010245/244/223</t>
  </si>
  <si>
    <t>650/0113/4010240/244/226</t>
  </si>
  <si>
    <t>650/0309/4022172/244/225</t>
  </si>
  <si>
    <t xml:space="preserve">Заработная плата </t>
  </si>
  <si>
    <t xml:space="preserve">Начисления на выплаты по оплате труда </t>
  </si>
  <si>
    <t>650/0401/0715604/121/211</t>
  </si>
  <si>
    <t>650/0401/0715604121/213</t>
  </si>
  <si>
    <t>Программное обеспечение (Бобин)</t>
  </si>
  <si>
    <t>Исполнение на 1.07.15</t>
  </si>
  <si>
    <t>Приобритение программы продукта</t>
  </si>
  <si>
    <t>650/0502/4062125/244/226</t>
  </si>
  <si>
    <t>Отлов собак</t>
  </si>
  <si>
    <t>Озеленение территории</t>
  </si>
  <si>
    <t>650/0503/4062130/244/290</t>
  </si>
  <si>
    <t>650/0503/4062130/244/310</t>
  </si>
  <si>
    <t>650/0503/4062130/244/340</t>
  </si>
  <si>
    <t>Прочие расходв</t>
  </si>
  <si>
    <t>650/0801/4070059/853/290</t>
  </si>
  <si>
    <t>650/0801/4072130/244/290</t>
  </si>
  <si>
    <t>650/0804/0322113/244/340</t>
  </si>
  <si>
    <t>Денежные средства, зачисленные в расход бюджета поселения выполнено на 27,39 % от годового планового  значения, что в денежном выражение составило 10 398 985,23 рублей.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</si>
</sst>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00"/>
    <numFmt numFmtId="175" formatCode="00"/>
    <numFmt numFmtId="176" formatCode="0000000"/>
    <numFmt numFmtId="177" formatCode="000.0"/>
    <numFmt numFmtId="178" formatCode="000.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/>
    </xf>
    <xf numFmtId="4" fontId="25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vertical="top" wrapText="1"/>
    </xf>
    <xf numFmtId="4" fontId="26" fillId="0" borderId="10" xfId="0" applyNumberFormat="1" applyFont="1" applyBorder="1" applyAlignment="1">
      <alignment horizontal="right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9" fontId="28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4" fontId="28" fillId="0" borderId="10" xfId="0" applyNumberFormat="1" applyFont="1" applyBorder="1" applyAlignment="1">
      <alignment horizontal="right" wrapText="1"/>
    </xf>
    <xf numFmtId="49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4" fontId="29" fillId="0" borderId="10" xfId="0" applyNumberFormat="1" applyFont="1" applyBorder="1" applyAlignment="1">
      <alignment horizontal="right"/>
    </xf>
    <xf numFmtId="49" fontId="28" fillId="0" borderId="10" xfId="0" applyNumberFormat="1" applyFont="1" applyBorder="1" applyAlignment="1">
      <alignment horizontal="center" vertical="top" wrapText="1"/>
    </xf>
    <xf numFmtId="4" fontId="30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8" fillId="0" borderId="10" xfId="0" applyFont="1" applyFill="1" applyBorder="1" applyAlignment="1">
      <alignment vertical="top" wrapText="1"/>
    </xf>
    <xf numFmtId="49" fontId="25" fillId="0" borderId="10" xfId="0" applyNumberFormat="1" applyFont="1" applyBorder="1" applyAlignment="1">
      <alignment horizontal="center" vertical="top"/>
    </xf>
    <xf numFmtId="4" fontId="3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top"/>
    </xf>
    <xf numFmtId="0" fontId="26" fillId="0" borderId="10" xfId="0" applyFont="1" applyFill="1" applyBorder="1" applyAlignment="1">
      <alignment vertical="top" wrapText="1"/>
    </xf>
    <xf numFmtId="4" fontId="25" fillId="0" borderId="10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/>
    </xf>
    <xf numFmtId="4" fontId="26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justify" vertical="top" wrapText="1"/>
    </xf>
    <xf numFmtId="4" fontId="25" fillId="0" borderId="10" xfId="0" applyNumberFormat="1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horizontal="center" vertical="top" wrapText="1"/>
    </xf>
    <xf numFmtId="4" fontId="3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vertical="top" wrapText="1"/>
    </xf>
    <xf numFmtId="4" fontId="2" fillId="24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35" fillId="0" borderId="12" xfId="0" applyFont="1" applyFill="1" applyBorder="1" applyAlignment="1">
      <alignment horizontal="left" wrapText="1"/>
    </xf>
    <xf numFmtId="0" fontId="33" fillId="0" borderId="11" xfId="0" applyFont="1" applyFill="1" applyBorder="1" applyAlignment="1">
      <alignment horizontal="left" vertical="top" wrapText="1"/>
    </xf>
    <xf numFmtId="0" fontId="33" fillId="0" borderId="13" xfId="0" applyFont="1" applyBorder="1" applyAlignment="1">
      <alignment horizontal="left" wrapText="1"/>
    </xf>
    <xf numFmtId="0" fontId="35" fillId="0" borderId="14" xfId="0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top"/>
    </xf>
    <xf numFmtId="179" fontId="2" fillId="0" borderId="10" xfId="0" applyNumberFormat="1" applyFont="1" applyBorder="1" applyAlignment="1">
      <alignment horizontal="right"/>
    </xf>
    <xf numFmtId="49" fontId="27" fillId="0" borderId="15" xfId="0" applyNumberFormat="1" applyFont="1" applyFill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wrapText="1"/>
    </xf>
    <xf numFmtId="0" fontId="33" fillId="0" borderId="11" xfId="0" applyFont="1" applyBorder="1" applyAlignment="1">
      <alignment horizontal="left"/>
    </xf>
    <xf numFmtId="49" fontId="33" fillId="0" borderId="10" xfId="0" applyNumberFormat="1" applyFont="1" applyBorder="1" applyAlignment="1">
      <alignment horizontal="center"/>
    </xf>
    <xf numFmtId="4" fontId="33" fillId="0" borderId="10" xfId="0" applyNumberFormat="1" applyFont="1" applyBorder="1" applyAlignment="1">
      <alignment horizontal="center"/>
    </xf>
    <xf numFmtId="0" fontId="34" fillId="0" borderId="11" xfId="0" applyFont="1" applyBorder="1" applyAlignment="1">
      <alignment horizontal="left" wrapText="1"/>
    </xf>
    <xf numFmtId="0" fontId="34" fillId="0" borderId="10" xfId="0" applyFont="1" applyBorder="1" applyAlignment="1">
      <alignment horizontal="center"/>
    </xf>
    <xf numFmtId="4" fontId="34" fillId="0" borderId="10" xfId="0" applyNumberFormat="1" applyFont="1" applyBorder="1" applyAlignment="1">
      <alignment horizontal="center"/>
    </xf>
    <xf numFmtId="4" fontId="3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33" fillId="0" borderId="11" xfId="0" applyFont="1" applyBorder="1" applyAlignment="1">
      <alignment horizontal="left" wrapText="1"/>
    </xf>
    <xf numFmtId="4" fontId="33" fillId="0" borderId="16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center" wrapText="1"/>
    </xf>
    <xf numFmtId="174" fontId="34" fillId="0" borderId="17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7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3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4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3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33" fillId="0" borderId="18" xfId="0" applyNumberFormat="1" applyFont="1" applyBorder="1" applyAlignment="1">
      <alignment horizontal="center" wrapText="1"/>
    </xf>
    <xf numFmtId="4" fontId="34" fillId="0" borderId="10" xfId="0" applyNumberFormat="1" applyFont="1" applyFill="1" applyBorder="1" applyAlignment="1">
      <alignment horizontal="center"/>
    </xf>
    <xf numFmtId="17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4" fillId="0" borderId="19" xfId="0" applyFont="1" applyBorder="1" applyAlignment="1">
      <alignment horizontal="center"/>
    </xf>
    <xf numFmtId="4" fontId="33" fillId="0" borderId="19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 horizont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4" fontId="33" fillId="0" borderId="21" xfId="0" applyNumberFormat="1" applyFont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4" fontId="34" fillId="0" borderId="0" xfId="0" applyNumberFormat="1" applyFont="1" applyAlignment="1">
      <alignment horizontal="center"/>
    </xf>
    <xf numFmtId="4" fontId="37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1.375" style="2" customWidth="1"/>
    <col min="2" max="2" width="45.75390625" style="2" customWidth="1"/>
    <col min="3" max="3" width="10.625" style="2" customWidth="1"/>
    <col min="4" max="4" width="7.625" style="2" customWidth="1"/>
    <col min="5" max="5" width="8.00390625" style="2" customWidth="1"/>
    <col min="6" max="6" width="10.875" style="2" customWidth="1"/>
    <col min="7" max="16384" width="9.125" style="2" customWidth="1"/>
  </cols>
  <sheetData>
    <row r="1" spans="1:5" ht="12.75">
      <c r="A1" s="102" t="s">
        <v>173</v>
      </c>
      <c r="B1" s="102"/>
      <c r="C1" s="102"/>
      <c r="D1" s="102"/>
      <c r="E1" s="102"/>
    </row>
    <row r="2" spans="1:5" ht="12.75">
      <c r="A2" s="103" t="s">
        <v>174</v>
      </c>
      <c r="B2" s="103"/>
      <c r="C2" s="103"/>
      <c r="D2" s="103"/>
      <c r="E2" s="103"/>
    </row>
    <row r="3" spans="1:5" ht="12.75">
      <c r="A3" s="103" t="s">
        <v>175</v>
      </c>
      <c r="B3" s="103"/>
      <c r="C3" s="103"/>
      <c r="D3" s="103"/>
      <c r="E3" s="103"/>
    </row>
    <row r="4" spans="1:5" ht="12.75">
      <c r="A4" s="103" t="s">
        <v>248</v>
      </c>
      <c r="B4" s="103"/>
      <c r="C4" s="103"/>
      <c r="D4" s="103"/>
      <c r="E4" s="103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25.5" customHeight="1">
      <c r="A7" s="101" t="s">
        <v>253</v>
      </c>
      <c r="B7" s="101"/>
      <c r="C7" s="101"/>
      <c r="D7" s="101"/>
      <c r="E7" s="101"/>
    </row>
    <row r="8" spans="1:5" ht="12.75">
      <c r="A8" s="5"/>
      <c r="B8" s="5"/>
      <c r="C8" s="5"/>
      <c r="D8" s="5"/>
      <c r="E8" s="5"/>
    </row>
    <row r="9" spans="1:5" ht="12.75">
      <c r="A9" s="5" t="s">
        <v>176</v>
      </c>
      <c r="B9" s="5"/>
      <c r="C9" s="5"/>
      <c r="D9" s="5"/>
      <c r="E9" s="5"/>
    </row>
    <row r="10" spans="1:5" ht="33.75">
      <c r="A10" s="1" t="s">
        <v>246</v>
      </c>
      <c r="B10" s="1" t="s">
        <v>177</v>
      </c>
      <c r="C10" s="9" t="s">
        <v>172</v>
      </c>
      <c r="D10" s="10" t="s">
        <v>170</v>
      </c>
      <c r="E10" s="11" t="s">
        <v>171</v>
      </c>
    </row>
    <row r="11" spans="1:5" s="3" customFormat="1" ht="12.75">
      <c r="A11" s="12" t="s">
        <v>178</v>
      </c>
      <c r="B11" s="13" t="s">
        <v>179</v>
      </c>
      <c r="C11" s="14">
        <f>C12+C15+C25+C27+C34</f>
        <v>16146.5</v>
      </c>
      <c r="D11" s="14">
        <f>D12+D15+D25+D27+D34</f>
        <v>7291.750000000001</v>
      </c>
      <c r="E11" s="14">
        <f>D11/C11*100</f>
        <v>45.159941783048964</v>
      </c>
    </row>
    <row r="12" spans="1:5" s="3" customFormat="1" ht="12.75">
      <c r="A12" s="12" t="s">
        <v>180</v>
      </c>
      <c r="B12" s="15" t="s">
        <v>181</v>
      </c>
      <c r="C12" s="16">
        <f>C13+C14</f>
        <v>14100</v>
      </c>
      <c r="D12" s="16">
        <f>D13+D14</f>
        <v>5969.6</v>
      </c>
      <c r="E12" s="14">
        <f aca="true" t="shared" si="0" ref="E12:E47">D12/C12*100</f>
        <v>42.337588652482275</v>
      </c>
    </row>
    <row r="13" spans="1:5" ht="57" customHeight="1">
      <c r="A13" s="17" t="s">
        <v>182</v>
      </c>
      <c r="B13" s="18" t="s">
        <v>183</v>
      </c>
      <c r="C13" s="19">
        <v>14100</v>
      </c>
      <c r="D13" s="20">
        <v>5968.8</v>
      </c>
      <c r="E13" s="19">
        <f t="shared" si="0"/>
        <v>42.331914893617025</v>
      </c>
    </row>
    <row r="14" spans="1:5" ht="33.75">
      <c r="A14" s="17" t="s">
        <v>184</v>
      </c>
      <c r="B14" s="18" t="s">
        <v>185</v>
      </c>
      <c r="C14" s="19">
        <v>0</v>
      </c>
      <c r="D14" s="20">
        <v>0.8</v>
      </c>
      <c r="E14" s="19">
        <v>0</v>
      </c>
    </row>
    <row r="15" spans="1:5" s="3" customFormat="1" ht="12.75">
      <c r="A15" s="12" t="s">
        <v>186</v>
      </c>
      <c r="B15" s="15" t="s">
        <v>187</v>
      </c>
      <c r="C15" s="16">
        <f>C16+C19</f>
        <v>290</v>
      </c>
      <c r="D15" s="16">
        <f>D16+D19</f>
        <v>36.519999999999996</v>
      </c>
      <c r="E15" s="14">
        <f t="shared" si="0"/>
        <v>12.59310344827586</v>
      </c>
    </row>
    <row r="16" spans="1:5" s="3" customFormat="1" ht="12.75">
      <c r="A16" s="21" t="s">
        <v>188</v>
      </c>
      <c r="B16" s="22" t="s">
        <v>189</v>
      </c>
      <c r="C16" s="23">
        <f>C17</f>
        <v>220</v>
      </c>
      <c r="D16" s="23">
        <f>D17</f>
        <v>15.12</v>
      </c>
      <c r="E16" s="14">
        <f t="shared" si="0"/>
        <v>6.872727272727272</v>
      </c>
    </row>
    <row r="17" spans="1:5" ht="33.75">
      <c r="A17" s="24" t="s">
        <v>190</v>
      </c>
      <c r="B17" s="25" t="s">
        <v>191</v>
      </c>
      <c r="C17" s="19">
        <v>220</v>
      </c>
      <c r="D17" s="19">
        <v>15.12</v>
      </c>
      <c r="E17" s="19">
        <f t="shared" si="0"/>
        <v>6.872727272727272</v>
      </c>
    </row>
    <row r="18" spans="1:5" s="6" customFormat="1" ht="33.75">
      <c r="A18" s="24" t="s">
        <v>192</v>
      </c>
      <c r="B18" s="25" t="s">
        <v>193</v>
      </c>
      <c r="C18" s="19"/>
      <c r="D18" s="26"/>
      <c r="E18" s="19"/>
    </row>
    <row r="19" spans="1:5" s="3" customFormat="1" ht="12.75">
      <c r="A19" s="21" t="s">
        <v>194</v>
      </c>
      <c r="B19" s="22" t="s">
        <v>195</v>
      </c>
      <c r="C19" s="23">
        <f>C22+C23</f>
        <v>70</v>
      </c>
      <c r="D19" s="23">
        <f>D22+D23</f>
        <v>21.4</v>
      </c>
      <c r="E19" s="14">
        <f t="shared" si="0"/>
        <v>30.571428571428573</v>
      </c>
    </row>
    <row r="20" spans="1:5" s="6" customFormat="1" ht="56.25">
      <c r="A20" s="24" t="s">
        <v>196</v>
      </c>
      <c r="B20" s="25" t="s">
        <v>197</v>
      </c>
      <c r="C20" s="19"/>
      <c r="D20" s="26"/>
      <c r="E20" s="19"/>
    </row>
    <row r="21" spans="1:5" s="6" customFormat="1" ht="46.5" customHeight="1">
      <c r="A21" s="24" t="s">
        <v>198</v>
      </c>
      <c r="B21" s="25" t="s">
        <v>199</v>
      </c>
      <c r="C21" s="19"/>
      <c r="D21" s="26"/>
      <c r="E21" s="19"/>
    </row>
    <row r="22" spans="1:5" ht="56.25">
      <c r="A22" s="24" t="s">
        <v>200</v>
      </c>
      <c r="B22" s="25" t="s">
        <v>201</v>
      </c>
      <c r="C22" s="19">
        <v>30</v>
      </c>
      <c r="D22" s="19">
        <v>13.2</v>
      </c>
      <c r="E22" s="19">
        <f t="shared" si="0"/>
        <v>44</v>
      </c>
    </row>
    <row r="23" spans="1:5" ht="56.25">
      <c r="A23" s="17" t="s">
        <v>202</v>
      </c>
      <c r="B23" s="18" t="s">
        <v>203</v>
      </c>
      <c r="C23" s="19">
        <v>40</v>
      </c>
      <c r="D23" s="20">
        <v>8.2</v>
      </c>
      <c r="E23" s="19">
        <f t="shared" si="0"/>
        <v>20.5</v>
      </c>
    </row>
    <row r="24" spans="1:5" s="6" customFormat="1" ht="46.5" customHeight="1">
      <c r="A24" s="24" t="s">
        <v>204</v>
      </c>
      <c r="B24" s="25" t="s">
        <v>205</v>
      </c>
      <c r="C24" s="19"/>
      <c r="D24" s="26"/>
      <c r="E24" s="19"/>
    </row>
    <row r="25" spans="1:5" s="3" customFormat="1" ht="12.75">
      <c r="A25" s="12" t="s">
        <v>206</v>
      </c>
      <c r="B25" s="15" t="s">
        <v>207</v>
      </c>
      <c r="C25" s="16">
        <f>C26</f>
        <v>24</v>
      </c>
      <c r="D25" s="16">
        <f>D26</f>
        <v>12.77</v>
      </c>
      <c r="E25" s="14">
        <f t="shared" si="0"/>
        <v>53.208333333333336</v>
      </c>
    </row>
    <row r="26" spans="1:5" ht="56.25">
      <c r="A26" s="24" t="s">
        <v>208</v>
      </c>
      <c r="B26" s="25" t="s">
        <v>209</v>
      </c>
      <c r="C26" s="19">
        <v>24</v>
      </c>
      <c r="D26" s="19">
        <v>12.77</v>
      </c>
      <c r="E26" s="19">
        <f t="shared" si="0"/>
        <v>53.208333333333336</v>
      </c>
    </row>
    <row r="27" spans="1:5" s="3" customFormat="1" ht="21.75" customHeight="1">
      <c r="A27" s="12" t="s">
        <v>210</v>
      </c>
      <c r="B27" s="15" t="s">
        <v>211</v>
      </c>
      <c r="C27" s="16">
        <f>C29+C30</f>
        <v>1670</v>
      </c>
      <c r="D27" s="16">
        <f>D29+D30+D31</f>
        <v>1209.4999999999998</v>
      </c>
      <c r="E27" s="14">
        <f t="shared" si="0"/>
        <v>72.4251497005988</v>
      </c>
    </row>
    <row r="28" spans="1:5" s="7" customFormat="1" ht="31.5">
      <c r="A28" s="27" t="s">
        <v>212</v>
      </c>
      <c r="B28" s="22" t="s">
        <v>213</v>
      </c>
      <c r="C28" s="19"/>
      <c r="D28" s="28"/>
      <c r="E28" s="19"/>
    </row>
    <row r="29" spans="1:5" ht="67.5">
      <c r="A29" s="29" t="s">
        <v>214</v>
      </c>
      <c r="B29" s="18" t="s">
        <v>215</v>
      </c>
      <c r="C29" s="19">
        <v>1640</v>
      </c>
      <c r="D29" s="19">
        <v>1143.8</v>
      </c>
      <c r="E29" s="19">
        <f t="shared" si="0"/>
        <v>69.74390243902438</v>
      </c>
    </row>
    <row r="30" spans="1:5" ht="67.5">
      <c r="A30" s="30" t="s">
        <v>216</v>
      </c>
      <c r="B30" s="25" t="s">
        <v>217</v>
      </c>
      <c r="C30" s="19">
        <v>30</v>
      </c>
      <c r="D30" s="19">
        <v>39.1</v>
      </c>
      <c r="E30" s="19">
        <f t="shared" si="0"/>
        <v>130.33333333333334</v>
      </c>
    </row>
    <row r="31" spans="1:5" s="7" customFormat="1" ht="22.5">
      <c r="A31" s="60" t="s">
        <v>249</v>
      </c>
      <c r="B31" s="25" t="s">
        <v>250</v>
      </c>
      <c r="C31" s="61">
        <v>0</v>
      </c>
      <c r="D31" s="19">
        <v>26.6</v>
      </c>
      <c r="E31" s="19">
        <v>0</v>
      </c>
    </row>
    <row r="32" spans="1:5" s="8" customFormat="1" ht="22.5">
      <c r="A32" s="32" t="s">
        <v>218</v>
      </c>
      <c r="B32" s="15" t="s">
        <v>219</v>
      </c>
      <c r="C32" s="19"/>
      <c r="D32" s="33"/>
      <c r="E32" s="19"/>
    </row>
    <row r="33" spans="1:5" s="6" customFormat="1" ht="33.75">
      <c r="A33" s="34" t="s">
        <v>220</v>
      </c>
      <c r="B33" s="25" t="s">
        <v>221</v>
      </c>
      <c r="C33" s="19"/>
      <c r="D33" s="26"/>
      <c r="E33" s="19"/>
    </row>
    <row r="34" spans="1:5" s="3" customFormat="1" ht="22.5">
      <c r="A34" s="32" t="s">
        <v>222</v>
      </c>
      <c r="B34" s="35" t="s">
        <v>223</v>
      </c>
      <c r="C34" s="36">
        <f>C35</f>
        <v>62.5</v>
      </c>
      <c r="D34" s="36">
        <f>D35</f>
        <v>63.36</v>
      </c>
      <c r="E34" s="14">
        <f t="shared" si="0"/>
        <v>101.376</v>
      </c>
    </row>
    <row r="35" spans="1:5" ht="33.75" customHeight="1">
      <c r="A35" s="17" t="s">
        <v>224</v>
      </c>
      <c r="B35" s="18" t="s">
        <v>225</v>
      </c>
      <c r="C35" s="19">
        <v>62.5</v>
      </c>
      <c r="D35" s="20">
        <v>63.36</v>
      </c>
      <c r="E35" s="19">
        <f t="shared" si="0"/>
        <v>101.376</v>
      </c>
    </row>
    <row r="36" spans="1:5" s="3" customFormat="1" ht="12.75">
      <c r="A36" s="37" t="s">
        <v>226</v>
      </c>
      <c r="B36" s="38" t="s">
        <v>227</v>
      </c>
      <c r="C36" s="39">
        <f>C37</f>
        <v>19321.651</v>
      </c>
      <c r="D36" s="39">
        <f>D37</f>
        <v>9536.599999999999</v>
      </c>
      <c r="E36" s="14">
        <f t="shared" si="0"/>
        <v>49.357065811819076</v>
      </c>
    </row>
    <row r="37" spans="1:5" s="3" customFormat="1" ht="22.5">
      <c r="A37" s="37" t="s">
        <v>228</v>
      </c>
      <c r="B37" s="40" t="s">
        <v>229</v>
      </c>
      <c r="C37" s="41">
        <f>C38+C41+C43</f>
        <v>19321.651</v>
      </c>
      <c r="D37" s="41">
        <f>D38+D41+D43</f>
        <v>9536.599999999999</v>
      </c>
      <c r="E37" s="14">
        <f t="shared" si="0"/>
        <v>49.357065811819076</v>
      </c>
    </row>
    <row r="38" spans="1:5" s="3" customFormat="1" ht="21">
      <c r="A38" s="42" t="s">
        <v>230</v>
      </c>
      <c r="B38" s="31" t="s">
        <v>247</v>
      </c>
      <c r="C38" s="43">
        <f>C39+C40</f>
        <v>16522.15</v>
      </c>
      <c r="D38" s="43">
        <f>D39+D40</f>
        <v>8203.9</v>
      </c>
      <c r="E38" s="14">
        <f t="shared" si="0"/>
        <v>49.65394939520582</v>
      </c>
    </row>
    <row r="39" spans="1:5" s="6" customFormat="1" ht="22.5">
      <c r="A39" s="17" t="s">
        <v>231</v>
      </c>
      <c r="B39" s="44" t="s">
        <v>232</v>
      </c>
      <c r="C39" s="19">
        <v>2510.2</v>
      </c>
      <c r="D39" s="45">
        <v>1254.6</v>
      </c>
      <c r="E39" s="19">
        <f t="shared" si="0"/>
        <v>49.980081268424826</v>
      </c>
    </row>
    <row r="40" spans="1:5" s="6" customFormat="1" ht="22.5">
      <c r="A40" s="17" t="s">
        <v>233</v>
      </c>
      <c r="B40" s="44" t="s">
        <v>234</v>
      </c>
      <c r="C40" s="19">
        <v>14011.95</v>
      </c>
      <c r="D40" s="45">
        <v>6949.3</v>
      </c>
      <c r="E40" s="19">
        <f t="shared" si="0"/>
        <v>49.59552382073873</v>
      </c>
    </row>
    <row r="41" spans="1:5" s="3" customFormat="1" ht="21">
      <c r="A41" s="42" t="s">
        <v>235</v>
      </c>
      <c r="B41" s="31" t="s">
        <v>236</v>
      </c>
      <c r="C41" s="43">
        <f>C42</f>
        <v>356.4</v>
      </c>
      <c r="D41" s="43">
        <f>D42</f>
        <v>356.4</v>
      </c>
      <c r="E41" s="14">
        <f t="shared" si="0"/>
        <v>100</v>
      </c>
    </row>
    <row r="42" spans="1:5" ht="45">
      <c r="A42" s="46" t="s">
        <v>237</v>
      </c>
      <c r="B42" s="18" t="s">
        <v>238</v>
      </c>
      <c r="C42" s="19">
        <v>356.4</v>
      </c>
      <c r="D42" s="20">
        <v>356.4</v>
      </c>
      <c r="E42" s="19">
        <f t="shared" si="0"/>
        <v>100</v>
      </c>
    </row>
    <row r="43" spans="1:5" s="3" customFormat="1" ht="12.75">
      <c r="A43" s="37" t="s">
        <v>239</v>
      </c>
      <c r="B43" s="31" t="s">
        <v>240</v>
      </c>
      <c r="C43" s="43">
        <f>C44</f>
        <v>2443.101</v>
      </c>
      <c r="D43" s="43">
        <f>D44</f>
        <v>976.3</v>
      </c>
      <c r="E43" s="14">
        <f t="shared" si="0"/>
        <v>39.96150793602065</v>
      </c>
    </row>
    <row r="44" spans="1:5" s="3" customFormat="1" ht="21">
      <c r="A44" s="37" t="s">
        <v>241</v>
      </c>
      <c r="B44" s="31" t="s">
        <v>242</v>
      </c>
      <c r="C44" s="43">
        <f>C46</f>
        <v>2443.101</v>
      </c>
      <c r="D44" s="43">
        <f>D46+D45</f>
        <v>976.3</v>
      </c>
      <c r="E44" s="14">
        <f t="shared" si="0"/>
        <v>39.96150793602065</v>
      </c>
    </row>
    <row r="45" spans="1:5" s="3" customFormat="1" ht="33.75">
      <c r="A45" s="62" t="s">
        <v>251</v>
      </c>
      <c r="B45" s="18" t="s">
        <v>252</v>
      </c>
      <c r="C45" s="63">
        <v>0</v>
      </c>
      <c r="D45" s="20">
        <v>8.4</v>
      </c>
      <c r="E45" s="19">
        <v>0</v>
      </c>
    </row>
    <row r="46" spans="1:5" ht="22.5">
      <c r="A46" s="17" t="s">
        <v>243</v>
      </c>
      <c r="B46" s="18" t="s">
        <v>244</v>
      </c>
      <c r="C46" s="19">
        <v>2443.101</v>
      </c>
      <c r="D46" s="20">
        <v>967.9</v>
      </c>
      <c r="E46" s="19">
        <f t="shared" si="0"/>
        <v>39.617682609110304</v>
      </c>
    </row>
    <row r="47" spans="1:5" s="3" customFormat="1" ht="12.75">
      <c r="A47" s="12"/>
      <c r="B47" s="47" t="s">
        <v>245</v>
      </c>
      <c r="C47" s="14">
        <f>C36+C11</f>
        <v>35468.151</v>
      </c>
      <c r="D47" s="14">
        <f>D36+D11</f>
        <v>16828.35</v>
      </c>
      <c r="E47" s="14">
        <f t="shared" si="0"/>
        <v>47.44636956124383</v>
      </c>
    </row>
  </sheetData>
  <sheetProtection/>
  <mergeCells count="5">
    <mergeCell ref="A7:E7"/>
    <mergeCell ref="A1:E1"/>
    <mergeCell ref="A2:E2"/>
    <mergeCell ref="A3:E3"/>
    <mergeCell ref="A4:E4"/>
  </mergeCells>
  <printOptions/>
  <pageMargins left="0.7874015748031497" right="0.29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39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33.875" style="65" customWidth="1"/>
    <col min="2" max="2" width="22.375" style="66" customWidth="1"/>
    <col min="3" max="3" width="15.375" style="66" customWidth="1"/>
    <col min="4" max="4" width="12.125" style="66" customWidth="1"/>
    <col min="5" max="5" width="9.875" style="66" customWidth="1"/>
    <col min="6" max="6" width="9.125" style="64" customWidth="1"/>
    <col min="7" max="7" width="10.00390625" style="64" bestFit="1" customWidth="1"/>
    <col min="8" max="16384" width="9.125" style="64" customWidth="1"/>
  </cols>
  <sheetData>
    <row r="2" spans="1:5" ht="24.75" customHeight="1">
      <c r="A2" s="104" t="s">
        <v>278</v>
      </c>
      <c r="B2" s="104"/>
      <c r="C2" s="104"/>
      <c r="D2" s="104"/>
      <c r="E2" s="104"/>
    </row>
    <row r="3" spans="6:15" ht="12.75">
      <c r="F3" s="66"/>
      <c r="G3" s="66"/>
      <c r="H3" s="66"/>
      <c r="I3" s="66"/>
      <c r="J3" s="66"/>
      <c r="K3" s="66"/>
      <c r="L3" s="66"/>
      <c r="M3" s="66"/>
      <c r="N3" s="66"/>
      <c r="O3" s="66"/>
    </row>
    <row r="4" ht="13.5" thickBot="1">
      <c r="A4" s="67" t="s">
        <v>176</v>
      </c>
    </row>
    <row r="5" spans="1:15" s="66" customFormat="1" ht="21">
      <c r="A5" s="93" t="s">
        <v>0</v>
      </c>
      <c r="B5" s="94" t="s">
        <v>1</v>
      </c>
      <c r="C5" s="94" t="s">
        <v>172</v>
      </c>
      <c r="D5" s="95" t="s">
        <v>266</v>
      </c>
      <c r="E5" s="96" t="s">
        <v>171</v>
      </c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5" ht="12.75">
      <c r="A6" s="68" t="s">
        <v>2</v>
      </c>
      <c r="B6" s="69" t="s">
        <v>153</v>
      </c>
      <c r="C6" s="70">
        <f>C7+C8+C9+C10+C11+C12+C13+C14+C15+C16+C17+C18+C22+C23</f>
        <v>10300499.999999998</v>
      </c>
      <c r="D6" s="70">
        <f>D7+D8+D9+D10+D11+D12+D13+D14+D15+D16+D17+D18+D22+D23</f>
        <v>4152772.2800000003</v>
      </c>
      <c r="E6" s="79">
        <f aca="true" t="shared" si="0" ref="E6:E17">D6/C6*100</f>
        <v>40.31622037765158</v>
      </c>
    </row>
    <row r="7" spans="1:5" ht="12.75">
      <c r="A7" s="71" t="s">
        <v>4</v>
      </c>
      <c r="B7" s="72" t="s">
        <v>3</v>
      </c>
      <c r="C7" s="73">
        <v>974600</v>
      </c>
      <c r="D7" s="73">
        <v>610112.46</v>
      </c>
      <c r="E7" s="74">
        <f t="shared" si="0"/>
        <v>62.60131951569874</v>
      </c>
    </row>
    <row r="8" spans="1:5" ht="22.5">
      <c r="A8" s="71" t="s">
        <v>5</v>
      </c>
      <c r="B8" s="72" t="s">
        <v>6</v>
      </c>
      <c r="C8" s="73">
        <v>294300</v>
      </c>
      <c r="D8" s="73">
        <v>177005.97</v>
      </c>
      <c r="E8" s="74">
        <f t="shared" si="0"/>
        <v>60.14474006116208</v>
      </c>
    </row>
    <row r="9" spans="1:7" ht="22.5">
      <c r="A9" s="71" t="s">
        <v>7</v>
      </c>
      <c r="B9" s="72" t="s">
        <v>8</v>
      </c>
      <c r="C9" s="73">
        <v>774500</v>
      </c>
      <c r="D9" s="73">
        <v>579407.16</v>
      </c>
      <c r="E9" s="74">
        <f t="shared" si="0"/>
        <v>74.81047901872176</v>
      </c>
      <c r="G9" s="100"/>
    </row>
    <row r="10" spans="1:7" ht="22.5">
      <c r="A10" s="71" t="s">
        <v>9</v>
      </c>
      <c r="B10" s="72" t="s">
        <v>10</v>
      </c>
      <c r="C10" s="73">
        <v>233900</v>
      </c>
      <c r="D10" s="73">
        <v>136659.05</v>
      </c>
      <c r="E10" s="74">
        <f t="shared" si="0"/>
        <v>58.4262719110731</v>
      </c>
      <c r="G10" s="100"/>
    </row>
    <row r="11" spans="1:5" ht="12.75">
      <c r="A11" s="71" t="s">
        <v>11</v>
      </c>
      <c r="B11" s="72" t="s">
        <v>154</v>
      </c>
      <c r="C11" s="73">
        <v>6043500</v>
      </c>
      <c r="D11" s="73">
        <v>2066223.49</v>
      </c>
      <c r="E11" s="74">
        <f t="shared" si="0"/>
        <v>34.189186564077104</v>
      </c>
    </row>
    <row r="12" spans="1:5" ht="22.5">
      <c r="A12" s="71" t="s">
        <v>12</v>
      </c>
      <c r="B12" s="72" t="s">
        <v>155</v>
      </c>
      <c r="C12" s="73">
        <v>1825100</v>
      </c>
      <c r="D12" s="73">
        <v>498547.19</v>
      </c>
      <c r="E12" s="74">
        <f t="shared" si="0"/>
        <v>27.316157470823516</v>
      </c>
    </row>
    <row r="13" spans="1:5" ht="12.75">
      <c r="A13" s="71" t="s">
        <v>16</v>
      </c>
      <c r="B13" s="72" t="s">
        <v>158</v>
      </c>
      <c r="C13" s="73">
        <v>6188.2</v>
      </c>
      <c r="D13" s="73">
        <v>6188.2</v>
      </c>
      <c r="E13" s="74">
        <f t="shared" si="0"/>
        <v>100</v>
      </c>
    </row>
    <row r="14" spans="1:5" ht="12.75">
      <c r="A14" s="71" t="s">
        <v>17</v>
      </c>
      <c r="B14" s="72" t="s">
        <v>159</v>
      </c>
      <c r="C14" s="73">
        <v>10000</v>
      </c>
      <c r="D14" s="73">
        <v>9072</v>
      </c>
      <c r="E14" s="74">
        <f t="shared" si="0"/>
        <v>90.72</v>
      </c>
    </row>
    <row r="15" spans="1:5" ht="12.75">
      <c r="A15" s="71" t="s">
        <v>18</v>
      </c>
      <c r="B15" s="72" t="s">
        <v>160</v>
      </c>
      <c r="C15" s="73">
        <v>21800</v>
      </c>
      <c r="D15" s="73">
        <v>21800</v>
      </c>
      <c r="E15" s="74">
        <f t="shared" si="0"/>
        <v>100</v>
      </c>
    </row>
    <row r="16" spans="1:5" ht="12.75">
      <c r="A16" s="71" t="s">
        <v>13</v>
      </c>
      <c r="B16" s="72" t="s">
        <v>156</v>
      </c>
      <c r="C16" s="73">
        <v>32870.36</v>
      </c>
      <c r="D16" s="73">
        <v>2031.47</v>
      </c>
      <c r="E16" s="74">
        <f t="shared" si="0"/>
        <v>6.180248710388325</v>
      </c>
    </row>
    <row r="17" spans="1:5" ht="12.75">
      <c r="A17" s="71" t="s">
        <v>13</v>
      </c>
      <c r="B17" s="72" t="s">
        <v>254</v>
      </c>
      <c r="C17" s="73">
        <v>4200</v>
      </c>
      <c r="D17" s="73">
        <v>781.61</v>
      </c>
      <c r="E17" s="74">
        <f t="shared" si="0"/>
        <v>18.609761904761903</v>
      </c>
    </row>
    <row r="18" spans="1:5" ht="12.75">
      <c r="A18" s="71" t="s">
        <v>162</v>
      </c>
      <c r="B18" s="72" t="s">
        <v>157</v>
      </c>
      <c r="C18" s="73">
        <f>C19+C20+C21</f>
        <v>56399.5</v>
      </c>
      <c r="D18" s="73">
        <f>SUM(D19:D21)</f>
        <v>21801.739999999998</v>
      </c>
      <c r="E18" s="73">
        <f>E19+E20+E21</f>
        <v>97.84933449244213</v>
      </c>
    </row>
    <row r="19" spans="1:5" ht="22.5">
      <c r="A19" s="75" t="s">
        <v>15</v>
      </c>
      <c r="B19" s="76" t="s">
        <v>157</v>
      </c>
      <c r="C19" s="77">
        <v>6089.68</v>
      </c>
      <c r="D19" s="77">
        <v>491.92</v>
      </c>
      <c r="E19" s="74">
        <f aca="true" t="shared" si="1" ref="E19:E50">D19/C19*100</f>
        <v>8.07792856110666</v>
      </c>
    </row>
    <row r="20" spans="1:5" ht="12.75">
      <c r="A20" s="75" t="s">
        <v>14</v>
      </c>
      <c r="B20" s="76" t="s">
        <v>157</v>
      </c>
      <c r="C20" s="77">
        <v>40500</v>
      </c>
      <c r="D20" s="77">
        <v>16500</v>
      </c>
      <c r="E20" s="74">
        <f t="shared" si="1"/>
        <v>40.74074074074074</v>
      </c>
    </row>
    <row r="21" spans="1:5" ht="12.75">
      <c r="A21" s="75" t="s">
        <v>19</v>
      </c>
      <c r="B21" s="76" t="s">
        <v>157</v>
      </c>
      <c r="C21" s="77">
        <v>9809.82</v>
      </c>
      <c r="D21" s="77">
        <v>4809.82</v>
      </c>
      <c r="E21" s="74">
        <f t="shared" si="1"/>
        <v>49.03066519059473</v>
      </c>
    </row>
    <row r="22" spans="1:5" ht="12.75">
      <c r="A22" s="71" t="s">
        <v>20</v>
      </c>
      <c r="B22" s="72" t="s">
        <v>255</v>
      </c>
      <c r="C22" s="73">
        <v>13141.94</v>
      </c>
      <c r="D22" s="73">
        <v>13141.94</v>
      </c>
      <c r="E22" s="74">
        <f t="shared" si="1"/>
        <v>100</v>
      </c>
    </row>
    <row r="23" spans="1:5" ht="12.75">
      <c r="A23" s="71" t="s">
        <v>256</v>
      </c>
      <c r="B23" s="72" t="s">
        <v>257</v>
      </c>
      <c r="C23" s="73">
        <v>10000</v>
      </c>
      <c r="D23" s="73">
        <v>10000</v>
      </c>
      <c r="E23" s="74">
        <f t="shared" si="1"/>
        <v>100</v>
      </c>
    </row>
    <row r="24" spans="1:5" ht="12.75">
      <c r="A24" s="78" t="s">
        <v>21</v>
      </c>
      <c r="B24" s="69" t="s">
        <v>23</v>
      </c>
      <c r="C24" s="70">
        <f>C25</f>
        <v>54000</v>
      </c>
      <c r="D24" s="70">
        <f>D25</f>
        <v>0</v>
      </c>
      <c r="E24" s="79">
        <f t="shared" si="1"/>
        <v>0</v>
      </c>
    </row>
    <row r="25" spans="1:5" ht="12.75">
      <c r="A25" s="71" t="s">
        <v>21</v>
      </c>
      <c r="B25" s="72" t="s">
        <v>22</v>
      </c>
      <c r="C25" s="73">
        <v>54000</v>
      </c>
      <c r="D25" s="73">
        <v>0</v>
      </c>
      <c r="E25" s="74">
        <f t="shared" si="1"/>
        <v>0</v>
      </c>
    </row>
    <row r="26" spans="1:5" ht="10.5" customHeight="1">
      <c r="A26" s="78" t="s">
        <v>24</v>
      </c>
      <c r="B26" s="80" t="s">
        <v>25</v>
      </c>
      <c r="C26" s="70">
        <f>C27+C31+C32+C33+C34+C35+C36+C37+C40+C41+C46+C47</f>
        <v>1297250</v>
      </c>
      <c r="D26" s="70">
        <f>D27+D31+D32+D33+D34+D35+D36+D37+D40+D41+D46+D47</f>
        <v>406039.63</v>
      </c>
      <c r="E26" s="79">
        <f t="shared" si="1"/>
        <v>31.30002929273463</v>
      </c>
    </row>
    <row r="27" spans="1:5" ht="12.75">
      <c r="A27" s="49" t="s">
        <v>163</v>
      </c>
      <c r="B27" s="81" t="s">
        <v>38</v>
      </c>
      <c r="C27" s="73">
        <f>C28+C29+C30</f>
        <v>225303</v>
      </c>
      <c r="D27" s="73">
        <f>D28+D29+D30</f>
        <v>57633</v>
      </c>
      <c r="E27" s="74">
        <f t="shared" si="1"/>
        <v>25.580218638899616</v>
      </c>
    </row>
    <row r="28" spans="1:5" ht="12.75">
      <c r="A28" s="55" t="s">
        <v>45</v>
      </c>
      <c r="B28" s="82" t="s">
        <v>38</v>
      </c>
      <c r="C28" s="83">
        <v>105000</v>
      </c>
      <c r="D28" s="77">
        <v>0</v>
      </c>
      <c r="E28" s="74">
        <f t="shared" si="1"/>
        <v>0</v>
      </c>
    </row>
    <row r="29" spans="1:5" ht="22.5">
      <c r="A29" s="55" t="s">
        <v>27</v>
      </c>
      <c r="B29" s="82" t="s">
        <v>38</v>
      </c>
      <c r="C29" s="83">
        <v>105000</v>
      </c>
      <c r="D29" s="77">
        <v>42330</v>
      </c>
      <c r="E29" s="74">
        <f t="shared" si="1"/>
        <v>40.31428571428572</v>
      </c>
    </row>
    <row r="30" spans="1:5" ht="12.75">
      <c r="A30" s="55" t="s">
        <v>42</v>
      </c>
      <c r="B30" s="82" t="s">
        <v>38</v>
      </c>
      <c r="C30" s="83">
        <v>15303</v>
      </c>
      <c r="D30" s="77">
        <v>15303</v>
      </c>
      <c r="E30" s="74">
        <f t="shared" si="1"/>
        <v>100</v>
      </c>
    </row>
    <row r="31" spans="1:5" ht="12.75">
      <c r="A31" s="49" t="s">
        <v>162</v>
      </c>
      <c r="B31" s="81" t="s">
        <v>259</v>
      </c>
      <c r="C31" s="84">
        <v>38250</v>
      </c>
      <c r="D31" s="73">
        <v>38250</v>
      </c>
      <c r="E31" s="74">
        <f t="shared" si="1"/>
        <v>100</v>
      </c>
    </row>
    <row r="32" spans="1:5" ht="12.75">
      <c r="A32" s="49" t="s">
        <v>168</v>
      </c>
      <c r="B32" s="81" t="s">
        <v>41</v>
      </c>
      <c r="C32" s="85">
        <v>520</v>
      </c>
      <c r="D32" s="73">
        <v>520</v>
      </c>
      <c r="E32" s="74">
        <f t="shared" si="1"/>
        <v>100</v>
      </c>
    </row>
    <row r="33" spans="1:5" ht="12.75">
      <c r="A33" s="49" t="s">
        <v>28</v>
      </c>
      <c r="B33" s="81" t="s">
        <v>39</v>
      </c>
      <c r="C33" s="84">
        <v>161800</v>
      </c>
      <c r="D33" s="73">
        <v>30789.05</v>
      </c>
      <c r="E33" s="74">
        <f t="shared" si="1"/>
        <v>19.02907911001236</v>
      </c>
    </row>
    <row r="34" spans="1:5" ht="12.75">
      <c r="A34" s="49" t="s">
        <v>31</v>
      </c>
      <c r="B34" s="81" t="s">
        <v>167</v>
      </c>
      <c r="C34" s="84">
        <v>30000</v>
      </c>
      <c r="D34" s="73">
        <v>19250</v>
      </c>
      <c r="E34" s="74">
        <f t="shared" si="1"/>
        <v>64.16666666666667</v>
      </c>
    </row>
    <row r="35" spans="1:5" ht="12.75">
      <c r="A35" s="49" t="s">
        <v>29</v>
      </c>
      <c r="B35" s="81" t="s">
        <v>258</v>
      </c>
      <c r="C35" s="84">
        <v>116800</v>
      </c>
      <c r="D35" s="73">
        <v>80275.58</v>
      </c>
      <c r="E35" s="74">
        <f t="shared" si="1"/>
        <v>68.72909246575342</v>
      </c>
    </row>
    <row r="36" spans="1:5" ht="12.75">
      <c r="A36" s="49" t="s">
        <v>42</v>
      </c>
      <c r="B36" s="81" t="s">
        <v>164</v>
      </c>
      <c r="C36" s="84">
        <v>11000</v>
      </c>
      <c r="D36" s="73">
        <v>11000</v>
      </c>
      <c r="E36" s="74">
        <f t="shared" si="1"/>
        <v>100</v>
      </c>
    </row>
    <row r="37" spans="1:5" ht="12.75">
      <c r="A37" s="49" t="s">
        <v>162</v>
      </c>
      <c r="B37" s="81" t="s">
        <v>40</v>
      </c>
      <c r="C37" s="73">
        <f>C38+C39</f>
        <v>14000</v>
      </c>
      <c r="D37" s="73">
        <v>0</v>
      </c>
      <c r="E37" s="74">
        <f t="shared" si="1"/>
        <v>0</v>
      </c>
    </row>
    <row r="38" spans="1:5" ht="12.75">
      <c r="A38" s="55" t="s">
        <v>30</v>
      </c>
      <c r="B38" s="82" t="s">
        <v>40</v>
      </c>
      <c r="C38" s="83">
        <v>7000</v>
      </c>
      <c r="D38" s="77">
        <v>0</v>
      </c>
      <c r="E38" s="74">
        <f t="shared" si="1"/>
        <v>0</v>
      </c>
    </row>
    <row r="39" spans="1:5" ht="12.75">
      <c r="A39" s="55" t="s">
        <v>34</v>
      </c>
      <c r="B39" s="82" t="s">
        <v>40</v>
      </c>
      <c r="C39" s="83">
        <v>7000</v>
      </c>
      <c r="D39" s="77">
        <v>0</v>
      </c>
      <c r="E39" s="74">
        <f t="shared" si="1"/>
        <v>0</v>
      </c>
    </row>
    <row r="40" spans="1:5" ht="12.75">
      <c r="A40" s="49" t="s">
        <v>35</v>
      </c>
      <c r="B40" s="81" t="s">
        <v>43</v>
      </c>
      <c r="C40" s="84">
        <v>20000</v>
      </c>
      <c r="D40" s="73">
        <v>7400</v>
      </c>
      <c r="E40" s="74">
        <f t="shared" si="1"/>
        <v>37</v>
      </c>
    </row>
    <row r="41" spans="1:5" ht="12.75">
      <c r="A41" s="49" t="s">
        <v>95</v>
      </c>
      <c r="B41" s="81" t="s">
        <v>165</v>
      </c>
      <c r="C41" s="73">
        <f>C42+C43+C44+C45</f>
        <v>138177</v>
      </c>
      <c r="D41" s="73">
        <f>SUM(D42:D45)</f>
        <v>120472</v>
      </c>
      <c r="E41" s="74">
        <f t="shared" si="1"/>
        <v>87.1867242739385</v>
      </c>
    </row>
    <row r="42" spans="1:5" ht="12.75">
      <c r="A42" s="55" t="s">
        <v>161</v>
      </c>
      <c r="B42" s="82" t="s">
        <v>165</v>
      </c>
      <c r="C42" s="83">
        <v>36410</v>
      </c>
      <c r="D42" s="77">
        <v>36410</v>
      </c>
      <c r="E42" s="74">
        <f t="shared" si="1"/>
        <v>100</v>
      </c>
    </row>
    <row r="43" spans="1:5" ht="12.75">
      <c r="A43" s="55" t="s">
        <v>32</v>
      </c>
      <c r="B43" s="82" t="s">
        <v>165</v>
      </c>
      <c r="C43" s="83">
        <v>17705</v>
      </c>
      <c r="D43" s="77">
        <v>0</v>
      </c>
      <c r="E43" s="74">
        <f t="shared" si="1"/>
        <v>0</v>
      </c>
    </row>
    <row r="44" spans="1:5" ht="12.75">
      <c r="A44" s="55" t="s">
        <v>33</v>
      </c>
      <c r="B44" s="82" t="s">
        <v>165</v>
      </c>
      <c r="C44" s="83">
        <v>14762</v>
      </c>
      <c r="D44" s="77">
        <v>14762</v>
      </c>
      <c r="E44" s="74">
        <f t="shared" si="1"/>
        <v>100</v>
      </c>
    </row>
    <row r="45" spans="1:5" ht="12.75" customHeight="1">
      <c r="A45" s="55" t="s">
        <v>26</v>
      </c>
      <c r="B45" s="82" t="s">
        <v>166</v>
      </c>
      <c r="C45" s="83">
        <v>69300</v>
      </c>
      <c r="D45" s="77">
        <v>69300</v>
      </c>
      <c r="E45" s="74">
        <f t="shared" si="1"/>
        <v>100</v>
      </c>
    </row>
    <row r="46" spans="1:5" ht="12.75" customHeight="1">
      <c r="A46" s="49" t="s">
        <v>37</v>
      </c>
      <c r="B46" s="81" t="s">
        <v>44</v>
      </c>
      <c r="C46" s="84">
        <v>161800</v>
      </c>
      <c r="D46" s="73">
        <v>40450</v>
      </c>
      <c r="E46" s="74">
        <f t="shared" si="1"/>
        <v>25</v>
      </c>
    </row>
    <row r="47" spans="1:5" ht="12.75">
      <c r="A47" s="49" t="s">
        <v>36</v>
      </c>
      <c r="B47" s="81" t="s">
        <v>44</v>
      </c>
      <c r="C47" s="84">
        <v>379600</v>
      </c>
      <c r="D47" s="73">
        <v>0</v>
      </c>
      <c r="E47" s="74">
        <f t="shared" si="1"/>
        <v>0</v>
      </c>
    </row>
    <row r="48" spans="1:5" ht="12.75">
      <c r="A48" s="48" t="s">
        <v>46</v>
      </c>
      <c r="B48" s="80" t="s">
        <v>103</v>
      </c>
      <c r="C48" s="70">
        <f>C49+C50+C51+C52</f>
        <v>356400</v>
      </c>
      <c r="D48" s="70">
        <f>D49+D50+D51+D52</f>
        <v>162793.58</v>
      </c>
      <c r="E48" s="79">
        <f t="shared" si="1"/>
        <v>45.67721099887766</v>
      </c>
    </row>
    <row r="49" spans="1:5" ht="12.75">
      <c r="A49" s="49" t="s">
        <v>105</v>
      </c>
      <c r="B49" s="86" t="s">
        <v>104</v>
      </c>
      <c r="C49" s="84">
        <v>216500</v>
      </c>
      <c r="D49" s="73">
        <v>139167.21</v>
      </c>
      <c r="E49" s="74">
        <f t="shared" si="1"/>
        <v>64.28046651270208</v>
      </c>
    </row>
    <row r="50" spans="1:5" ht="22.5">
      <c r="A50" s="49" t="s">
        <v>106</v>
      </c>
      <c r="B50" s="86" t="s">
        <v>107</v>
      </c>
      <c r="C50" s="84">
        <v>65400</v>
      </c>
      <c r="D50" s="73">
        <v>23626.37</v>
      </c>
      <c r="E50" s="74">
        <f t="shared" si="1"/>
        <v>36.12594801223241</v>
      </c>
    </row>
    <row r="51" spans="1:5" ht="22.5">
      <c r="A51" s="49" t="s">
        <v>47</v>
      </c>
      <c r="B51" s="86" t="s">
        <v>109</v>
      </c>
      <c r="C51" s="84">
        <v>49400</v>
      </c>
      <c r="D51" s="73">
        <v>0</v>
      </c>
      <c r="E51" s="74">
        <f aca="true" t="shared" si="2" ref="E51:E82">D51/C51*100</f>
        <v>0</v>
      </c>
    </row>
    <row r="52" spans="1:5" ht="12.75">
      <c r="A52" s="49" t="s">
        <v>108</v>
      </c>
      <c r="B52" s="86" t="s">
        <v>110</v>
      </c>
      <c r="C52" s="84">
        <v>25100</v>
      </c>
      <c r="D52" s="73">
        <v>0</v>
      </c>
      <c r="E52" s="74">
        <f t="shared" si="2"/>
        <v>0</v>
      </c>
    </row>
    <row r="53" spans="1:5" ht="21.75">
      <c r="A53" s="48" t="s">
        <v>48</v>
      </c>
      <c r="B53" s="87" t="s">
        <v>111</v>
      </c>
      <c r="C53" s="70">
        <f>C54+C55+C56+C57+C58</f>
        <v>1361000</v>
      </c>
      <c r="D53" s="70">
        <f>D54+D55+D56+D57+D58</f>
        <v>49730</v>
      </c>
      <c r="E53" s="79">
        <f t="shared" si="2"/>
        <v>3.653930933137399</v>
      </c>
    </row>
    <row r="54" spans="1:5" ht="33.75">
      <c r="A54" s="50" t="s">
        <v>49</v>
      </c>
      <c r="B54" s="86" t="s">
        <v>112</v>
      </c>
      <c r="C54" s="73">
        <v>500000</v>
      </c>
      <c r="D54" s="73">
        <v>0</v>
      </c>
      <c r="E54" s="74">
        <f t="shared" si="2"/>
        <v>0</v>
      </c>
    </row>
    <row r="55" spans="1:5" ht="12.75">
      <c r="A55" s="49" t="s">
        <v>163</v>
      </c>
      <c r="B55" s="86" t="s">
        <v>260</v>
      </c>
      <c r="C55" s="73">
        <v>724300</v>
      </c>
      <c r="D55" s="73">
        <v>0</v>
      </c>
      <c r="E55" s="74">
        <f t="shared" si="2"/>
        <v>0</v>
      </c>
    </row>
    <row r="56" spans="1:5" ht="12.75">
      <c r="A56" s="51" t="s">
        <v>50</v>
      </c>
      <c r="B56" s="86" t="s">
        <v>113</v>
      </c>
      <c r="C56" s="73">
        <v>51120</v>
      </c>
      <c r="D56" s="73">
        <v>0</v>
      </c>
      <c r="E56" s="74">
        <f t="shared" si="2"/>
        <v>0</v>
      </c>
    </row>
    <row r="57" spans="1:5" ht="22.5">
      <c r="A57" s="53" t="s">
        <v>51</v>
      </c>
      <c r="B57" s="86" t="s">
        <v>113</v>
      </c>
      <c r="C57" s="88">
        <v>13880</v>
      </c>
      <c r="D57" s="88">
        <v>13880</v>
      </c>
      <c r="E57" s="74">
        <f t="shared" si="2"/>
        <v>100</v>
      </c>
    </row>
    <row r="58" spans="1:5" ht="56.25">
      <c r="A58" s="50" t="s">
        <v>52</v>
      </c>
      <c r="B58" s="86" t="s">
        <v>114</v>
      </c>
      <c r="C58" s="73">
        <v>71700</v>
      </c>
      <c r="D58" s="73">
        <v>35850</v>
      </c>
      <c r="E58" s="74">
        <f t="shared" si="2"/>
        <v>50</v>
      </c>
    </row>
    <row r="59" spans="1:5" ht="12.75">
      <c r="A59" s="52" t="s">
        <v>53</v>
      </c>
      <c r="B59" s="80" t="s">
        <v>115</v>
      </c>
      <c r="C59" s="70">
        <f>C60+C61+C62+C63+C66+C67+C71+C78+C79</f>
        <v>1724661.29</v>
      </c>
      <c r="D59" s="70">
        <f>D60+D61+D62+D63+D66+D67+D71+D78+D79</f>
        <v>335959.83</v>
      </c>
      <c r="E59" s="79">
        <f t="shared" si="2"/>
        <v>19.47975709479744</v>
      </c>
    </row>
    <row r="60" spans="1:5" ht="12.75">
      <c r="A60" s="71" t="s">
        <v>261</v>
      </c>
      <c r="B60" s="92" t="s">
        <v>263</v>
      </c>
      <c r="C60" s="73">
        <v>5712</v>
      </c>
      <c r="D60" s="73">
        <v>0</v>
      </c>
      <c r="E60" s="74">
        <f t="shared" si="2"/>
        <v>0</v>
      </c>
    </row>
    <row r="61" spans="1:5" ht="12.75">
      <c r="A61" s="71" t="s">
        <v>262</v>
      </c>
      <c r="B61" s="92" t="s">
        <v>264</v>
      </c>
      <c r="C61" s="73">
        <v>2688</v>
      </c>
      <c r="D61" s="73">
        <v>0</v>
      </c>
      <c r="E61" s="74">
        <f t="shared" si="2"/>
        <v>0</v>
      </c>
    </row>
    <row r="62" spans="1:5" ht="12.75">
      <c r="A62" s="49" t="s">
        <v>57</v>
      </c>
      <c r="B62" s="86" t="s">
        <v>118</v>
      </c>
      <c r="C62" s="73">
        <v>375800</v>
      </c>
      <c r="D62" s="73">
        <v>0</v>
      </c>
      <c r="E62" s="74">
        <f t="shared" si="2"/>
        <v>0</v>
      </c>
    </row>
    <row r="63" spans="1:5" ht="12.75">
      <c r="A63" s="53" t="s">
        <v>163</v>
      </c>
      <c r="B63" s="86" t="s">
        <v>116</v>
      </c>
      <c r="C63" s="73">
        <f>C64+C65</f>
        <v>841000</v>
      </c>
      <c r="D63" s="73">
        <f>D64+D65</f>
        <v>253144.98</v>
      </c>
      <c r="E63" s="74">
        <f t="shared" si="2"/>
        <v>30.100473246135557</v>
      </c>
    </row>
    <row r="64" spans="1:5" ht="12.75">
      <c r="A64" s="54" t="s">
        <v>54</v>
      </c>
      <c r="B64" s="89" t="s">
        <v>116</v>
      </c>
      <c r="C64" s="77">
        <v>699900</v>
      </c>
      <c r="D64" s="77">
        <v>253144.98</v>
      </c>
      <c r="E64" s="74">
        <f t="shared" si="2"/>
        <v>36.16873553364767</v>
      </c>
    </row>
    <row r="65" spans="1:5" ht="12.75">
      <c r="A65" s="54" t="s">
        <v>56</v>
      </c>
      <c r="B65" s="89" t="s">
        <v>116</v>
      </c>
      <c r="C65" s="77">
        <v>141100</v>
      </c>
      <c r="D65" s="77">
        <v>0</v>
      </c>
      <c r="E65" s="74">
        <f t="shared" si="2"/>
        <v>0</v>
      </c>
    </row>
    <row r="66" spans="1:5" ht="12.75">
      <c r="A66" s="51" t="s">
        <v>55</v>
      </c>
      <c r="B66" s="86" t="s">
        <v>117</v>
      </c>
      <c r="C66" s="73">
        <v>15000</v>
      </c>
      <c r="D66" s="73">
        <v>0</v>
      </c>
      <c r="E66" s="74">
        <f t="shared" si="2"/>
        <v>0</v>
      </c>
    </row>
    <row r="67" spans="1:5" ht="12.75">
      <c r="A67" s="49" t="s">
        <v>169</v>
      </c>
      <c r="B67" s="86" t="s">
        <v>119</v>
      </c>
      <c r="C67" s="73">
        <f>C68+C69+C70</f>
        <v>91461.29000000001</v>
      </c>
      <c r="D67" s="73">
        <f>D68+D69+D70</f>
        <v>34084.850000000006</v>
      </c>
      <c r="E67" s="74">
        <f t="shared" si="2"/>
        <v>37.26696835349688</v>
      </c>
    </row>
    <row r="68" spans="1:5" ht="12.75">
      <c r="A68" s="55" t="s">
        <v>58</v>
      </c>
      <c r="B68" s="89" t="s">
        <v>119</v>
      </c>
      <c r="C68" s="77">
        <v>31500</v>
      </c>
      <c r="D68" s="77">
        <v>12895.95</v>
      </c>
      <c r="E68" s="74">
        <f t="shared" si="2"/>
        <v>40.93952380952381</v>
      </c>
    </row>
    <row r="69" spans="1:5" ht="22.5" customHeight="1">
      <c r="A69" s="55" t="s">
        <v>59</v>
      </c>
      <c r="B69" s="89" t="s">
        <v>119</v>
      </c>
      <c r="C69" s="77">
        <v>30000</v>
      </c>
      <c r="D69" s="77">
        <v>21188.9</v>
      </c>
      <c r="E69" s="74">
        <f t="shared" si="2"/>
        <v>70.62966666666667</v>
      </c>
    </row>
    <row r="70" spans="1:5" ht="22.5">
      <c r="A70" s="55" t="s">
        <v>60</v>
      </c>
      <c r="B70" s="89" t="s">
        <v>119</v>
      </c>
      <c r="C70" s="77">
        <v>29961.29</v>
      </c>
      <c r="D70" s="77">
        <v>0</v>
      </c>
      <c r="E70" s="74">
        <f t="shared" si="2"/>
        <v>0</v>
      </c>
    </row>
    <row r="71" spans="1:5" ht="12.75">
      <c r="A71" s="49" t="s">
        <v>162</v>
      </c>
      <c r="B71" s="86" t="s">
        <v>121</v>
      </c>
      <c r="C71" s="73">
        <f>C72+C73+C74+C75+C76+C77</f>
        <v>143000</v>
      </c>
      <c r="D71" s="73">
        <f>D72+D73+D74+D75+D76+D77</f>
        <v>48730</v>
      </c>
      <c r="E71" s="74">
        <f t="shared" si="2"/>
        <v>34.07692307692308</v>
      </c>
    </row>
    <row r="72" spans="1:5" ht="45">
      <c r="A72" s="55" t="s">
        <v>61</v>
      </c>
      <c r="B72" s="89" t="s">
        <v>121</v>
      </c>
      <c r="C72" s="77">
        <v>20000</v>
      </c>
      <c r="D72" s="77">
        <v>3850</v>
      </c>
      <c r="E72" s="74">
        <f t="shared" si="2"/>
        <v>19.25</v>
      </c>
    </row>
    <row r="73" spans="1:5" ht="12.75">
      <c r="A73" s="55" t="s">
        <v>62</v>
      </c>
      <c r="B73" s="89" t="s">
        <v>121</v>
      </c>
      <c r="C73" s="77">
        <v>23000</v>
      </c>
      <c r="D73" s="77">
        <v>0</v>
      </c>
      <c r="E73" s="74">
        <f t="shared" si="2"/>
        <v>0</v>
      </c>
    </row>
    <row r="74" spans="1:5" ht="22.5">
      <c r="A74" s="55" t="s">
        <v>63</v>
      </c>
      <c r="B74" s="89" t="s">
        <v>121</v>
      </c>
      <c r="C74" s="77">
        <v>55000</v>
      </c>
      <c r="D74" s="77">
        <v>15300</v>
      </c>
      <c r="E74" s="74">
        <f t="shared" si="2"/>
        <v>27.81818181818182</v>
      </c>
    </row>
    <row r="75" spans="1:5" ht="12.75">
      <c r="A75" s="55" t="s">
        <v>64</v>
      </c>
      <c r="B75" s="89" t="s">
        <v>121</v>
      </c>
      <c r="C75" s="77">
        <v>10600</v>
      </c>
      <c r="D75" s="77">
        <v>10600</v>
      </c>
      <c r="E75" s="74">
        <f t="shared" si="2"/>
        <v>100</v>
      </c>
    </row>
    <row r="76" spans="1:5" ht="12.75">
      <c r="A76" s="55" t="s">
        <v>65</v>
      </c>
      <c r="B76" s="89" t="s">
        <v>121</v>
      </c>
      <c r="C76" s="77">
        <v>15420</v>
      </c>
      <c r="D76" s="77">
        <v>0</v>
      </c>
      <c r="E76" s="74">
        <f t="shared" si="2"/>
        <v>0</v>
      </c>
    </row>
    <row r="77" spans="1:5" ht="12.75">
      <c r="A77" s="55" t="s">
        <v>265</v>
      </c>
      <c r="B77" s="89" t="s">
        <v>121</v>
      </c>
      <c r="C77" s="77">
        <v>18980</v>
      </c>
      <c r="D77" s="77">
        <v>18980</v>
      </c>
      <c r="E77" s="74">
        <f t="shared" si="2"/>
        <v>100</v>
      </c>
    </row>
    <row r="78" spans="1:5" ht="12.75">
      <c r="A78" s="49" t="s">
        <v>267</v>
      </c>
      <c r="B78" s="86" t="s">
        <v>120</v>
      </c>
      <c r="C78" s="73">
        <v>121000</v>
      </c>
      <c r="D78" s="73">
        <v>0</v>
      </c>
      <c r="E78" s="74">
        <f t="shared" si="2"/>
        <v>0</v>
      </c>
    </row>
    <row r="79" spans="1:5" ht="12.75">
      <c r="A79" s="49" t="s">
        <v>66</v>
      </c>
      <c r="B79" s="86" t="s">
        <v>122</v>
      </c>
      <c r="C79" s="73">
        <v>129000</v>
      </c>
      <c r="D79" s="73">
        <v>0</v>
      </c>
      <c r="E79" s="74">
        <f t="shared" si="2"/>
        <v>0</v>
      </c>
    </row>
    <row r="80" spans="1:5" ht="12.75">
      <c r="A80" s="48" t="s">
        <v>67</v>
      </c>
      <c r="B80" s="80" t="s">
        <v>123</v>
      </c>
      <c r="C80" s="70">
        <f>C81+C82+C83+C84+C85+C86+C87+C88+C89+C90+C91+C92+C93+C94+C95+C96+C97+C98+C99+C100+C101+C102+C103</f>
        <v>4972901</v>
      </c>
      <c r="D80" s="70">
        <f>D81+D82+D83+D84+D85+D86+D87+D88+D89+D90+D91+D92+D93+D94+D95+D96+D97+D98+D99+D100+D101+D102+D103</f>
        <v>997769.17</v>
      </c>
      <c r="E80" s="79">
        <f t="shared" si="2"/>
        <v>20.064126955272187</v>
      </c>
    </row>
    <row r="81" spans="1:5" ht="21.75" customHeight="1">
      <c r="A81" s="49" t="s">
        <v>68</v>
      </c>
      <c r="B81" s="86" t="s">
        <v>124</v>
      </c>
      <c r="C81" s="73">
        <v>1610000</v>
      </c>
      <c r="D81" s="73">
        <v>0</v>
      </c>
      <c r="E81" s="74">
        <f t="shared" si="2"/>
        <v>0</v>
      </c>
    </row>
    <row r="82" spans="1:5" ht="22.5">
      <c r="A82" s="53" t="s">
        <v>69</v>
      </c>
      <c r="B82" s="86" t="s">
        <v>124</v>
      </c>
      <c r="C82" s="73">
        <v>42000</v>
      </c>
      <c r="D82" s="73">
        <v>17322.3</v>
      </c>
      <c r="E82" s="74">
        <f t="shared" si="2"/>
        <v>41.24357142857143</v>
      </c>
    </row>
    <row r="83" spans="1:5" ht="33.75">
      <c r="A83" s="49" t="s">
        <v>70</v>
      </c>
      <c r="B83" s="86" t="s">
        <v>125</v>
      </c>
      <c r="C83" s="73">
        <v>1000000</v>
      </c>
      <c r="D83" s="73">
        <v>0</v>
      </c>
      <c r="E83" s="74">
        <f aca="true" t="shared" si="3" ref="E83:E99">D83/C83*100</f>
        <v>0</v>
      </c>
    </row>
    <row r="84" spans="1:5" ht="22.5">
      <c r="A84" s="49" t="s">
        <v>71</v>
      </c>
      <c r="B84" s="86" t="s">
        <v>125</v>
      </c>
      <c r="C84" s="73">
        <v>5850</v>
      </c>
      <c r="D84" s="73">
        <v>0</v>
      </c>
      <c r="E84" s="74">
        <f t="shared" si="3"/>
        <v>0</v>
      </c>
    </row>
    <row r="85" spans="1:5" ht="12.75">
      <c r="A85" s="49" t="s">
        <v>162</v>
      </c>
      <c r="B85" s="86" t="s">
        <v>268</v>
      </c>
      <c r="C85" s="73">
        <v>187751</v>
      </c>
      <c r="D85" s="73">
        <v>0</v>
      </c>
      <c r="E85" s="74">
        <f t="shared" si="3"/>
        <v>0</v>
      </c>
    </row>
    <row r="86" spans="1:5" ht="22.5">
      <c r="A86" s="49" t="s">
        <v>71</v>
      </c>
      <c r="B86" s="86" t="s">
        <v>126</v>
      </c>
      <c r="C86" s="73">
        <v>94150</v>
      </c>
      <c r="D86" s="73">
        <v>20859.2</v>
      </c>
      <c r="E86" s="74">
        <f t="shared" si="3"/>
        <v>22.15528412108338</v>
      </c>
    </row>
    <row r="87" spans="1:5" ht="22.5">
      <c r="A87" s="49" t="s">
        <v>72</v>
      </c>
      <c r="B87" s="86" t="s">
        <v>126</v>
      </c>
      <c r="C87" s="73">
        <v>250000</v>
      </c>
      <c r="D87" s="73">
        <v>190000</v>
      </c>
      <c r="E87" s="74">
        <f t="shared" si="3"/>
        <v>76</v>
      </c>
    </row>
    <row r="88" spans="1:5" ht="22.5">
      <c r="A88" s="49" t="s">
        <v>73</v>
      </c>
      <c r="B88" s="86" t="s">
        <v>126</v>
      </c>
      <c r="C88" s="73">
        <v>235000</v>
      </c>
      <c r="D88" s="73">
        <v>235000</v>
      </c>
      <c r="E88" s="74">
        <f t="shared" si="3"/>
        <v>100</v>
      </c>
    </row>
    <row r="89" spans="1:5" ht="12.75">
      <c r="A89" s="49" t="s">
        <v>74</v>
      </c>
      <c r="B89" s="86" t="s">
        <v>127</v>
      </c>
      <c r="C89" s="73">
        <v>500000</v>
      </c>
      <c r="D89" s="73">
        <v>393306.02</v>
      </c>
      <c r="E89" s="74">
        <f t="shared" si="3"/>
        <v>78.66120400000001</v>
      </c>
    </row>
    <row r="90" spans="1:5" ht="22.5">
      <c r="A90" s="53" t="s">
        <v>75</v>
      </c>
      <c r="B90" s="86" t="s">
        <v>128</v>
      </c>
      <c r="C90" s="73">
        <v>175000</v>
      </c>
      <c r="D90" s="73">
        <v>72916.65</v>
      </c>
      <c r="E90" s="74">
        <f t="shared" si="3"/>
        <v>41.66665714285714</v>
      </c>
    </row>
    <row r="91" spans="1:5" ht="12.75">
      <c r="A91" s="51" t="s">
        <v>76</v>
      </c>
      <c r="B91" s="86" t="s">
        <v>128</v>
      </c>
      <c r="C91" s="73">
        <v>30000</v>
      </c>
      <c r="D91" s="73">
        <v>0</v>
      </c>
      <c r="E91" s="74">
        <f t="shared" si="3"/>
        <v>0</v>
      </c>
    </row>
    <row r="92" spans="1:5" ht="22.5">
      <c r="A92" s="53" t="s">
        <v>77</v>
      </c>
      <c r="B92" s="86" t="s">
        <v>128</v>
      </c>
      <c r="C92" s="73">
        <v>50200</v>
      </c>
      <c r="D92" s="73">
        <v>49800</v>
      </c>
      <c r="E92" s="74">
        <f t="shared" si="3"/>
        <v>99.20318725099602</v>
      </c>
    </row>
    <row r="93" spans="1:5" ht="22.5">
      <c r="A93" s="53" t="s">
        <v>78</v>
      </c>
      <c r="B93" s="86" t="s">
        <v>128</v>
      </c>
      <c r="C93" s="73">
        <v>50200</v>
      </c>
      <c r="D93" s="73">
        <v>0</v>
      </c>
      <c r="E93" s="74">
        <f t="shared" si="3"/>
        <v>0</v>
      </c>
    </row>
    <row r="94" spans="1:5" ht="12.75">
      <c r="A94" s="51" t="s">
        <v>79</v>
      </c>
      <c r="B94" s="86" t="s">
        <v>128</v>
      </c>
      <c r="C94" s="73">
        <v>99800</v>
      </c>
      <c r="D94" s="73">
        <v>0</v>
      </c>
      <c r="E94" s="74">
        <f t="shared" si="3"/>
        <v>0</v>
      </c>
    </row>
    <row r="95" spans="1:5" ht="12.75">
      <c r="A95" s="51" t="s">
        <v>80</v>
      </c>
      <c r="B95" s="86" t="s">
        <v>128</v>
      </c>
      <c r="C95" s="73">
        <v>99800</v>
      </c>
      <c r="D95" s="73">
        <v>0</v>
      </c>
      <c r="E95" s="74">
        <f t="shared" si="3"/>
        <v>0</v>
      </c>
    </row>
    <row r="96" spans="1:5" ht="12.75">
      <c r="A96" s="51" t="s">
        <v>81</v>
      </c>
      <c r="B96" s="86" t="s">
        <v>128</v>
      </c>
      <c r="C96" s="73">
        <v>302000</v>
      </c>
      <c r="D96" s="73">
        <v>0</v>
      </c>
      <c r="E96" s="74">
        <f t="shared" si="3"/>
        <v>0</v>
      </c>
    </row>
    <row r="97" spans="1:5" ht="12.75">
      <c r="A97" s="51" t="s">
        <v>269</v>
      </c>
      <c r="B97" s="86" t="s">
        <v>128</v>
      </c>
      <c r="C97" s="73">
        <v>6000</v>
      </c>
      <c r="D97" s="73">
        <v>6000</v>
      </c>
      <c r="E97" s="74">
        <f t="shared" si="3"/>
        <v>100</v>
      </c>
    </row>
    <row r="98" spans="1:5" ht="12.75">
      <c r="A98" s="51" t="s">
        <v>270</v>
      </c>
      <c r="B98" s="86" t="s">
        <v>128</v>
      </c>
      <c r="C98" s="73">
        <v>80062</v>
      </c>
      <c r="D98" s="73">
        <v>0</v>
      </c>
      <c r="E98" s="74">
        <f t="shared" si="3"/>
        <v>0</v>
      </c>
    </row>
    <row r="99" spans="1:5" ht="12.75">
      <c r="A99" s="51" t="s">
        <v>82</v>
      </c>
      <c r="B99" s="86" t="s">
        <v>128</v>
      </c>
      <c r="C99" s="73">
        <v>32000</v>
      </c>
      <c r="D99" s="73">
        <v>0</v>
      </c>
      <c r="E99" s="74">
        <f t="shared" si="3"/>
        <v>0</v>
      </c>
    </row>
    <row r="100" spans="1:5" ht="22.5">
      <c r="A100" s="53" t="s">
        <v>83</v>
      </c>
      <c r="B100" s="86" t="s">
        <v>128</v>
      </c>
      <c r="C100" s="73">
        <v>10523</v>
      </c>
      <c r="D100" s="73">
        <v>0</v>
      </c>
      <c r="E100" s="74">
        <f aca="true" t="shared" si="4" ref="E100:E131">D100/C100*100</f>
        <v>0</v>
      </c>
    </row>
    <row r="101" spans="1:5" ht="12.75">
      <c r="A101" s="53" t="s">
        <v>256</v>
      </c>
      <c r="B101" s="86" t="s">
        <v>271</v>
      </c>
      <c r="C101" s="73">
        <v>3458</v>
      </c>
      <c r="D101" s="73">
        <v>3458</v>
      </c>
      <c r="E101" s="74">
        <f t="shared" si="4"/>
        <v>100</v>
      </c>
    </row>
    <row r="102" spans="1:5" ht="12.75">
      <c r="A102" s="53" t="s">
        <v>94</v>
      </c>
      <c r="B102" s="86" t="s">
        <v>272</v>
      </c>
      <c r="C102" s="73">
        <v>100000</v>
      </c>
      <c r="D102" s="73">
        <v>0</v>
      </c>
      <c r="E102" s="74">
        <f t="shared" si="4"/>
        <v>0</v>
      </c>
    </row>
    <row r="103" spans="1:5" ht="12.75">
      <c r="A103" s="53" t="s">
        <v>95</v>
      </c>
      <c r="B103" s="86" t="s">
        <v>273</v>
      </c>
      <c r="C103" s="73">
        <v>9107</v>
      </c>
      <c r="D103" s="73">
        <v>9107</v>
      </c>
      <c r="E103" s="74">
        <f t="shared" si="4"/>
        <v>100</v>
      </c>
    </row>
    <row r="104" spans="1:5" ht="12.75">
      <c r="A104" s="48" t="s">
        <v>84</v>
      </c>
      <c r="B104" s="80" t="s">
        <v>130</v>
      </c>
      <c r="C104" s="70">
        <f>C105</f>
        <v>14953291</v>
      </c>
      <c r="D104" s="70">
        <f>D105</f>
        <v>3262920.8499999996</v>
      </c>
      <c r="E104" s="79">
        <f t="shared" si="4"/>
        <v>21.820754040030383</v>
      </c>
    </row>
    <row r="105" spans="1:5" ht="12.75">
      <c r="A105" s="48" t="s">
        <v>85</v>
      </c>
      <c r="B105" s="80" t="s">
        <v>129</v>
      </c>
      <c r="C105" s="70">
        <f>C106+C107+C108+C109+C110+C111+C112+C113+C114+C115+C116+C117+C118+C119+C120+C121+C122+C123</f>
        <v>14953291</v>
      </c>
      <c r="D105" s="70">
        <f>D106+D107+D108+D109+D110+D111+D112+D113+D114+D115+D116+D117+D118+D119+D120+D121+D122+D123</f>
        <v>3262920.8499999996</v>
      </c>
      <c r="E105" s="79">
        <f t="shared" si="4"/>
        <v>21.820754040030383</v>
      </c>
    </row>
    <row r="106" spans="1:5" ht="12.75">
      <c r="A106" s="51" t="s">
        <v>86</v>
      </c>
      <c r="B106" s="86" t="s">
        <v>131</v>
      </c>
      <c r="C106" s="73">
        <v>5067860</v>
      </c>
      <c r="D106" s="73">
        <v>1694302.07</v>
      </c>
      <c r="E106" s="74">
        <f t="shared" si="4"/>
        <v>33.43229824817576</v>
      </c>
    </row>
    <row r="107" spans="1:5" ht="12.75">
      <c r="A107" s="51" t="s">
        <v>87</v>
      </c>
      <c r="B107" s="86" t="s">
        <v>132</v>
      </c>
      <c r="C107" s="73">
        <v>1530494</v>
      </c>
      <c r="D107" s="73">
        <v>457755.22</v>
      </c>
      <c r="E107" s="74">
        <f t="shared" si="4"/>
        <v>29.908984942116728</v>
      </c>
    </row>
    <row r="108" spans="1:5" ht="12.75">
      <c r="A108" s="51" t="s">
        <v>88</v>
      </c>
      <c r="B108" s="86" t="s">
        <v>133</v>
      </c>
      <c r="C108" s="73">
        <v>313200</v>
      </c>
      <c r="D108" s="73">
        <v>53517.04</v>
      </c>
      <c r="E108" s="74">
        <f t="shared" si="4"/>
        <v>17.087177522349936</v>
      </c>
    </row>
    <row r="109" spans="1:5" ht="12.75">
      <c r="A109" s="51" t="s">
        <v>89</v>
      </c>
      <c r="B109" s="86" t="s">
        <v>134</v>
      </c>
      <c r="C109" s="73">
        <v>8000</v>
      </c>
      <c r="D109" s="73">
        <v>612</v>
      </c>
      <c r="E109" s="74">
        <f t="shared" si="4"/>
        <v>7.6499999999999995</v>
      </c>
    </row>
    <row r="110" spans="1:5" ht="12.75">
      <c r="A110" s="51" t="s">
        <v>90</v>
      </c>
      <c r="B110" s="86" t="s">
        <v>135</v>
      </c>
      <c r="C110" s="73">
        <v>305000</v>
      </c>
      <c r="D110" s="73">
        <v>37061.32</v>
      </c>
      <c r="E110" s="74">
        <f t="shared" si="4"/>
        <v>12.151252459016392</v>
      </c>
    </row>
    <row r="111" spans="1:5" ht="12.75">
      <c r="A111" s="53" t="s">
        <v>93</v>
      </c>
      <c r="B111" s="86" t="s">
        <v>150</v>
      </c>
      <c r="C111" s="73">
        <v>191114.94</v>
      </c>
      <c r="D111" s="73">
        <v>133655.94</v>
      </c>
      <c r="E111" s="74">
        <f t="shared" si="4"/>
        <v>69.93484653790017</v>
      </c>
    </row>
    <row r="112" spans="1:5" ht="12.75">
      <c r="A112" s="53" t="s">
        <v>95</v>
      </c>
      <c r="B112" s="86" t="s">
        <v>151</v>
      </c>
      <c r="C112" s="73">
        <v>10000</v>
      </c>
      <c r="D112" s="73">
        <v>7700</v>
      </c>
      <c r="E112" s="74">
        <f t="shared" si="4"/>
        <v>77</v>
      </c>
    </row>
    <row r="113" spans="1:5" ht="12.75">
      <c r="A113" s="51" t="s">
        <v>91</v>
      </c>
      <c r="B113" s="86" t="s">
        <v>136</v>
      </c>
      <c r="C113" s="73">
        <v>3210800</v>
      </c>
      <c r="D113" s="73">
        <v>450160.28</v>
      </c>
      <c r="E113" s="74">
        <f t="shared" si="4"/>
        <v>14.020190606702378</v>
      </c>
    </row>
    <row r="114" spans="1:5" ht="22.5">
      <c r="A114" s="53" t="s">
        <v>92</v>
      </c>
      <c r="B114" s="86" t="s">
        <v>137</v>
      </c>
      <c r="C114" s="73">
        <v>1215918.1</v>
      </c>
      <c r="D114" s="73">
        <v>0</v>
      </c>
      <c r="E114" s="74">
        <f t="shared" si="4"/>
        <v>0</v>
      </c>
    </row>
    <row r="115" spans="1:5" ht="12.75">
      <c r="A115" s="53" t="s">
        <v>93</v>
      </c>
      <c r="B115" s="86" t="s">
        <v>138</v>
      </c>
      <c r="C115" s="73">
        <v>518885.06</v>
      </c>
      <c r="D115" s="73">
        <v>153561.37</v>
      </c>
      <c r="E115" s="74">
        <f t="shared" si="4"/>
        <v>29.594486686512038</v>
      </c>
    </row>
    <row r="116" spans="1:5" ht="12.75">
      <c r="A116" s="53" t="s">
        <v>94</v>
      </c>
      <c r="B116" s="86" t="s">
        <v>139</v>
      </c>
      <c r="C116" s="73">
        <v>949691</v>
      </c>
      <c r="D116" s="73">
        <v>23233</v>
      </c>
      <c r="E116" s="74">
        <f t="shared" si="4"/>
        <v>2.446374662916675</v>
      </c>
    </row>
    <row r="117" spans="1:5" ht="12.75">
      <c r="A117" s="53" t="s">
        <v>95</v>
      </c>
      <c r="B117" s="86" t="s">
        <v>140</v>
      </c>
      <c r="C117" s="73">
        <v>590120</v>
      </c>
      <c r="D117" s="73">
        <v>141578.8</v>
      </c>
      <c r="E117" s="74">
        <f t="shared" si="4"/>
        <v>23.991527147020943</v>
      </c>
    </row>
    <row r="118" spans="1:5" ht="12.75">
      <c r="A118" s="56" t="s">
        <v>274</v>
      </c>
      <c r="B118" s="86" t="s">
        <v>152</v>
      </c>
      <c r="C118" s="73">
        <v>4041.53</v>
      </c>
      <c r="D118" s="73">
        <v>4041.53</v>
      </c>
      <c r="E118" s="74">
        <f t="shared" si="4"/>
        <v>100</v>
      </c>
    </row>
    <row r="119" spans="1:5" ht="12.75">
      <c r="A119" s="56" t="s">
        <v>256</v>
      </c>
      <c r="B119" s="86" t="s">
        <v>275</v>
      </c>
      <c r="C119" s="73">
        <v>966.37</v>
      </c>
      <c r="D119" s="73">
        <v>134.28</v>
      </c>
      <c r="E119" s="74">
        <f t="shared" si="4"/>
        <v>13.895298902076844</v>
      </c>
    </row>
    <row r="120" spans="1:5" ht="12.75">
      <c r="A120" s="56" t="s">
        <v>256</v>
      </c>
      <c r="B120" s="86" t="s">
        <v>276</v>
      </c>
      <c r="C120" s="73">
        <v>250200</v>
      </c>
      <c r="D120" s="73">
        <v>95608</v>
      </c>
      <c r="E120" s="74">
        <f>D120/C120*100</f>
        <v>38.212629896083136</v>
      </c>
    </row>
    <row r="121" spans="1:5" ht="12.75">
      <c r="A121" s="105" t="s">
        <v>96</v>
      </c>
      <c r="B121" s="86" t="s">
        <v>141</v>
      </c>
      <c r="C121" s="73">
        <v>610370</v>
      </c>
      <c r="D121" s="73">
        <v>0</v>
      </c>
      <c r="E121" s="74">
        <f t="shared" si="4"/>
        <v>0</v>
      </c>
    </row>
    <row r="122" spans="1:5" ht="20.25" customHeight="1">
      <c r="A122" s="106"/>
      <c r="B122" s="86" t="s">
        <v>142</v>
      </c>
      <c r="C122" s="73">
        <v>166630</v>
      </c>
      <c r="D122" s="73">
        <v>0</v>
      </c>
      <c r="E122" s="74">
        <f t="shared" si="4"/>
        <v>0</v>
      </c>
    </row>
    <row r="123" spans="1:5" ht="20.25" customHeight="1">
      <c r="A123" s="59" t="s">
        <v>95</v>
      </c>
      <c r="B123" s="86" t="s">
        <v>277</v>
      </c>
      <c r="C123" s="73">
        <v>10000</v>
      </c>
      <c r="D123" s="73">
        <v>10000</v>
      </c>
      <c r="E123" s="74">
        <f t="shared" si="4"/>
        <v>100</v>
      </c>
    </row>
    <row r="124" spans="1:5" ht="12.75">
      <c r="A124" s="48" t="s">
        <v>97</v>
      </c>
      <c r="B124" s="80" t="s">
        <v>143</v>
      </c>
      <c r="C124" s="70">
        <f>C125+C126+C127+C128</f>
        <v>2922609</v>
      </c>
      <c r="D124" s="70">
        <f>D125+D126+D127+D128</f>
        <v>1009156.89</v>
      </c>
      <c r="E124" s="79">
        <f t="shared" si="4"/>
        <v>34.52931575862526</v>
      </c>
    </row>
    <row r="125" spans="1:5" ht="12.75">
      <c r="A125" s="51" t="s">
        <v>86</v>
      </c>
      <c r="B125" s="86" t="s">
        <v>144</v>
      </c>
      <c r="C125" s="73">
        <v>2217826</v>
      </c>
      <c r="D125" s="73">
        <v>744214.64</v>
      </c>
      <c r="E125" s="74">
        <f t="shared" si="4"/>
        <v>33.55604271931161</v>
      </c>
    </row>
    <row r="126" spans="1:5" ht="12.75">
      <c r="A126" s="51" t="s">
        <v>87</v>
      </c>
      <c r="B126" s="86" t="s">
        <v>145</v>
      </c>
      <c r="C126" s="73">
        <v>669783</v>
      </c>
      <c r="D126" s="73">
        <v>264942.25</v>
      </c>
      <c r="E126" s="74">
        <f t="shared" si="4"/>
        <v>39.556430963461295</v>
      </c>
    </row>
    <row r="127" spans="1:5" ht="22.5">
      <c r="A127" s="49" t="s">
        <v>98</v>
      </c>
      <c r="B127" s="86" t="s">
        <v>146</v>
      </c>
      <c r="C127" s="73">
        <v>30000</v>
      </c>
      <c r="D127" s="73">
        <v>0</v>
      </c>
      <c r="E127" s="74">
        <f t="shared" si="4"/>
        <v>0</v>
      </c>
    </row>
    <row r="128" spans="1:5" ht="22.5">
      <c r="A128" s="49" t="s">
        <v>99</v>
      </c>
      <c r="B128" s="86" t="s">
        <v>147</v>
      </c>
      <c r="C128" s="73">
        <v>5000</v>
      </c>
      <c r="D128" s="73">
        <v>0</v>
      </c>
      <c r="E128" s="74">
        <f t="shared" si="4"/>
        <v>0</v>
      </c>
    </row>
    <row r="129" spans="1:5" ht="42">
      <c r="A129" s="57" t="s">
        <v>100</v>
      </c>
      <c r="B129" s="80" t="s">
        <v>148</v>
      </c>
      <c r="C129" s="70">
        <f>C130</f>
        <v>21900</v>
      </c>
      <c r="D129" s="70">
        <f>D130</f>
        <v>21843</v>
      </c>
      <c r="E129" s="79">
        <f t="shared" si="4"/>
        <v>99.73972602739725</v>
      </c>
    </row>
    <row r="130" spans="1:5" ht="14.25" customHeight="1">
      <c r="A130" s="49" t="s">
        <v>101</v>
      </c>
      <c r="B130" s="86" t="s">
        <v>149</v>
      </c>
      <c r="C130" s="73">
        <v>21900</v>
      </c>
      <c r="D130" s="73">
        <v>21843</v>
      </c>
      <c r="E130" s="74">
        <f t="shared" si="4"/>
        <v>99.73972602739725</v>
      </c>
    </row>
    <row r="131" spans="1:5" ht="13.5" thickBot="1">
      <c r="A131" s="58" t="s">
        <v>102</v>
      </c>
      <c r="B131" s="90"/>
      <c r="C131" s="91">
        <f>C129+C124+C104+C80+C59+C53+C48+C26+C24+C6</f>
        <v>37964512.29</v>
      </c>
      <c r="D131" s="91">
        <f>D129+D124+D104+D80+D59+D53+D48+D26+D24+D6</f>
        <v>10398985.23</v>
      </c>
      <c r="E131" s="79">
        <f t="shared" si="4"/>
        <v>27.391331016095087</v>
      </c>
    </row>
    <row r="132" spans="1:5" ht="12.75">
      <c r="A132" s="97"/>
      <c r="B132" s="98"/>
      <c r="C132" s="98"/>
      <c r="D132" s="98"/>
      <c r="E132" s="98"/>
    </row>
    <row r="133" spans="1:5" ht="12.75">
      <c r="A133" s="97"/>
      <c r="B133" s="98"/>
      <c r="C133" s="99"/>
      <c r="D133" s="99"/>
      <c r="E133" s="98"/>
    </row>
    <row r="134" spans="1:5" ht="12.75">
      <c r="A134" s="97"/>
      <c r="B134" s="98"/>
      <c r="C134" s="99"/>
      <c r="D134" s="99"/>
      <c r="E134" s="98"/>
    </row>
    <row r="135" spans="1:5" ht="12.75">
      <c r="A135" s="97"/>
      <c r="B135" s="98"/>
      <c r="C135" s="99"/>
      <c r="D135" s="99"/>
      <c r="E135" s="98"/>
    </row>
    <row r="136" spans="1:5" ht="12.75">
      <c r="A136" s="97"/>
      <c r="B136" s="98"/>
      <c r="C136" s="98"/>
      <c r="D136" s="98"/>
      <c r="E136" s="98"/>
    </row>
    <row r="137" spans="1:5" ht="12.75">
      <c r="A137" s="97"/>
      <c r="B137" s="98"/>
      <c r="C137" s="98"/>
      <c r="D137" s="98"/>
      <c r="E137" s="98"/>
    </row>
    <row r="138" spans="1:5" ht="12.75">
      <c r="A138" s="97"/>
      <c r="B138" s="98"/>
      <c r="C138" s="98"/>
      <c r="D138" s="98"/>
      <c r="E138" s="98"/>
    </row>
    <row r="139" spans="1:5" ht="12.75">
      <c r="A139" s="97"/>
      <c r="B139" s="98"/>
      <c r="C139" s="98"/>
      <c r="D139" s="98"/>
      <c r="E139" s="98"/>
    </row>
  </sheetData>
  <sheetProtection/>
  <mergeCells count="2">
    <mergeCell ref="A2:E2"/>
    <mergeCell ref="A121:A122"/>
  </mergeCells>
  <printOptions/>
  <pageMargins left="0.7874015748031497" right="0.3937007874015748" top="0.3937007874015748" bottom="0.3937007874015748" header="0" footer="0"/>
  <pageSetup fitToHeight="1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Даниловских Альбина Михайловна</dc:creator>
  <cp:keywords/>
  <dc:description/>
  <cp:lastModifiedBy>Даниловских Альбина Михайловна</cp:lastModifiedBy>
  <cp:lastPrinted>2015-07-22T06:35:05Z</cp:lastPrinted>
  <dcterms:created xsi:type="dcterms:W3CDTF">2015-03-11T11:11:23Z</dcterms:created>
  <dcterms:modified xsi:type="dcterms:W3CDTF">2015-07-22T06:35:41Z</dcterms:modified>
  <cp:category/>
  <cp:version/>
  <cp:contentType/>
  <cp:contentStatus/>
</cp:coreProperties>
</file>